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492" windowWidth="21852" windowHeight="11052" firstSheet="13" activeTab="22"/>
  </bookViews>
  <sheets>
    <sheet name="PD 2020" sheetId="1" r:id="rId1"/>
    <sheet name="F-O 2020" sheetId="2" r:id="rId2"/>
    <sheet name="F-VD 2020" sheetId="3" r:id="rId3"/>
    <sheet name="F-C 2020" sheetId="4" r:id="rId4"/>
    <sheet name="F-S 2020" sheetId="5" r:id="rId5"/>
    <sheet name="FI 2020" sheetId="6" r:id="rId6"/>
    <sheet name="L-O 2020" sheetId="7" r:id="rId7"/>
    <sheet name="PRODUCTIVIDAD" sheetId="8" r:id="rId8"/>
    <sheet name="RETRIB. VARIABLES TOT." sheetId="9" r:id="rId9"/>
    <sheet name="ACCIÓN SOCIAL" sheetId="10" r:id="rId10"/>
    <sheet name="932 12000" sheetId="11" r:id="rId11"/>
    <sheet name="932 12100" sheetId="12" r:id="rId12"/>
    <sheet name="932 12006" sheetId="13" r:id="rId13"/>
    <sheet name="932 13000" sheetId="14" r:id="rId14"/>
    <sheet name="932 15000" sheetId="15" r:id="rId15"/>
    <sheet name="932 16000" sheetId="16" r:id="rId16"/>
    <sheet name="932 16008" sheetId="17" r:id="rId17"/>
    <sheet name="932 16205" sheetId="18" r:id="rId18"/>
    <sheet name="932 16200" sheetId="19" r:id="rId19"/>
    <sheet name="932 16207" sheetId="20" r:id="rId20"/>
    <sheet name="932 16103" sheetId="21" r:id="rId21"/>
    <sheet name="932 16206" sheetId="22" r:id="rId22"/>
    <sheet name="TOTALES" sheetId="23" r:id="rId23"/>
  </sheets>
  <definedNames>
    <definedName name="modalidad">'F-O 2020'!#REF!</definedName>
    <definedName name="modalidadlo">'L-O 2020'!#REF!</definedName>
    <definedName name="motivo">'FI 2020'!$A$61:$A$63</definedName>
    <definedName name="motivofc">'F-C 2020'!#REF!</definedName>
    <definedName name="motivolt">#REF!</definedName>
    <definedName name="motivoltdef">#REF!</definedName>
  </definedNames>
  <calcPr fullCalcOnLoad="1"/>
</workbook>
</file>

<file path=xl/sharedStrings.xml><?xml version="1.0" encoding="utf-8"?>
<sst xmlns="http://schemas.openxmlformats.org/spreadsheetml/2006/main" count="875" uniqueCount="380">
  <si>
    <t>GASTOS DE PERSONAL PRESUPUESTO EJERCICIO 2020</t>
  </si>
  <si>
    <t xml:space="preserve">ENTE: </t>
  </si>
  <si>
    <t>CONSORCIO DE TRIBUTOS DE TENERIFE</t>
  </si>
  <si>
    <t>PERSONAL DIRECTIVO, GERENCIAS Y, EN SU CASO, OTRAS CONTRATACIONES DE ALTA DIRECCIÓN</t>
  </si>
  <si>
    <t>PERSONAL FUNCIONARIO. PUESTOS OCUPADOS (Funcionarios de Carrera/Interinos por Vacante/Comisión de Servicios)</t>
  </si>
  <si>
    <t>SUELDO</t>
  </si>
  <si>
    <t>ANTIGÜEDAD</t>
  </si>
  <si>
    <t>COMPLEMENTO ESPECÍFICO</t>
  </si>
  <si>
    <t>SEGURIDAD SOCIAL</t>
  </si>
  <si>
    <t>TOTAL</t>
  </si>
  <si>
    <t>DENOMINACIÓN</t>
  </si>
  <si>
    <t xml:space="preserve">SUELDO </t>
  </si>
  <si>
    <t>RESIDENCIA</t>
  </si>
  <si>
    <t>CPTA</t>
  </si>
  <si>
    <t>PERSONAL FUNCIONARIO. PUESTOS VACANTES CON DOTACIÓN PRESUPUESTARIA.</t>
  </si>
  <si>
    <t>Nº RPT del Puesto</t>
  </si>
  <si>
    <t>DENOMINACIÓN PUESTO</t>
  </si>
  <si>
    <t>GRUPO / SUBGRUPO</t>
  </si>
  <si>
    <t>DIRECTOR</t>
  </si>
  <si>
    <t>PERSONAL FUNCIONARIO. CREACIONES DE PLAZAS.</t>
  </si>
  <si>
    <t>NIVEL C.D.</t>
  </si>
  <si>
    <t>PERSONAL FUNCIONARIO INTERINO POR PROGRAMA / ACUMULACIÓN DE TAREAS / SUSTITUCIÓN.</t>
  </si>
  <si>
    <t>S1</t>
  </si>
  <si>
    <t>JEFE SERVICIO</t>
  </si>
  <si>
    <t>A1</t>
  </si>
  <si>
    <t>PRODUCTIVIDAD</t>
  </si>
  <si>
    <t>S2</t>
  </si>
  <si>
    <t>TÉCNICO GRADO MEDIO</t>
  </si>
  <si>
    <t>S3</t>
  </si>
  <si>
    <t>AUXILIAR ADTVO.TRIBUTARIO</t>
  </si>
  <si>
    <t>C2</t>
  </si>
  <si>
    <t>S4</t>
  </si>
  <si>
    <t>S5</t>
  </si>
  <si>
    <t>D1</t>
  </si>
  <si>
    <t>TÉCNICO ADMON. GRAL</t>
  </si>
  <si>
    <t>D2</t>
  </si>
  <si>
    <t>D3</t>
  </si>
  <si>
    <t>AUXILIAR ADTVO.TRIBU</t>
  </si>
  <si>
    <t>D4</t>
  </si>
  <si>
    <t>ORDENANZA-CONDUCTOR</t>
  </si>
  <si>
    <t>E</t>
  </si>
  <si>
    <t>T</t>
  </si>
  <si>
    <t>TESORERA</t>
  </si>
  <si>
    <t>ENTE:</t>
  </si>
  <si>
    <t>T1</t>
  </si>
  <si>
    <t>ZIXT2</t>
  </si>
  <si>
    <t>SUBJEFE DE ZONA</t>
  </si>
  <si>
    <t>T2</t>
  </si>
  <si>
    <t>G14</t>
  </si>
  <si>
    <t>AGENTE TRIBUTARIO</t>
  </si>
  <si>
    <t>C1</t>
  </si>
  <si>
    <t>T3</t>
  </si>
  <si>
    <t>TECNICO ADMON.GRAL</t>
  </si>
  <si>
    <t>JEFE ZONA LA PALMA</t>
  </si>
  <si>
    <t>T4</t>
  </si>
  <si>
    <t>T5</t>
  </si>
  <si>
    <t>JEFE EQUIPO DE RECAUDACIÓN</t>
  </si>
  <si>
    <t>ZIV6</t>
  </si>
  <si>
    <t>NOTIFICADOR TRIBUTARIO</t>
  </si>
  <si>
    <t>T7</t>
  </si>
  <si>
    <t>T8</t>
  </si>
  <si>
    <t>T9</t>
  </si>
  <si>
    <t>ZIV7</t>
  </si>
  <si>
    <t>T10</t>
  </si>
  <si>
    <t>ZV6</t>
  </si>
  <si>
    <t>T11</t>
  </si>
  <si>
    <t>T12</t>
  </si>
  <si>
    <t>ZVIII7</t>
  </si>
  <si>
    <t>T13</t>
  </si>
  <si>
    <t>T6</t>
  </si>
  <si>
    <t>TECNICO AG (JEFE DE SERVICIO)</t>
  </si>
  <si>
    <t>T14</t>
  </si>
  <si>
    <t>T15</t>
  </si>
  <si>
    <t>ZX1</t>
  </si>
  <si>
    <t>JEFE ZONA EL HIERRO</t>
  </si>
  <si>
    <t>T16</t>
  </si>
  <si>
    <t>S8</t>
  </si>
  <si>
    <t>TECNICO AG</t>
  </si>
  <si>
    <t>T18</t>
  </si>
  <si>
    <t>AUXIILAR ADTVO TRIBUTARIO</t>
  </si>
  <si>
    <t xml:space="preserve"> </t>
  </si>
  <si>
    <t>AUXILIAR ADTVO. TRIBUTARIO</t>
  </si>
  <si>
    <t>T19</t>
  </si>
  <si>
    <t>ZVI3</t>
  </si>
  <si>
    <t>T20</t>
  </si>
  <si>
    <t>I1</t>
  </si>
  <si>
    <t>JEFE UNIDAD/ADM</t>
  </si>
  <si>
    <t>I2</t>
  </si>
  <si>
    <t>I3</t>
  </si>
  <si>
    <t>I4</t>
  </si>
  <si>
    <t>I5</t>
  </si>
  <si>
    <t>I6</t>
  </si>
  <si>
    <t>IT1</t>
  </si>
  <si>
    <t>JEFE SERVICIO NUEVAS TECNOLOG.</t>
  </si>
  <si>
    <t>IT2</t>
  </si>
  <si>
    <t>ANALISTA INFORMÁTICO</t>
  </si>
  <si>
    <t>IT3</t>
  </si>
  <si>
    <t>ANALISTA-INFORMÁTICO</t>
  </si>
  <si>
    <t>IT4</t>
  </si>
  <si>
    <t>IT5</t>
  </si>
  <si>
    <t>IT6</t>
  </si>
  <si>
    <t>IT8</t>
  </si>
  <si>
    <t>IT9</t>
  </si>
  <si>
    <t>IT10</t>
  </si>
  <si>
    <t>JEFE SERVICIO ADJUNTO</t>
  </si>
  <si>
    <t>IT11</t>
  </si>
  <si>
    <t>G1</t>
  </si>
  <si>
    <t>G2</t>
  </si>
  <si>
    <t>TÉCNICO ADMON.GENERAL</t>
  </si>
  <si>
    <t>G3</t>
  </si>
  <si>
    <t>G4</t>
  </si>
  <si>
    <t>G5</t>
  </si>
  <si>
    <t>JEFEEQUIPO AGENTES TRIBUTARIOS</t>
  </si>
  <si>
    <t>G6</t>
  </si>
  <si>
    <t>JEFE EQUIPO AGENTES CENSALES</t>
  </si>
  <si>
    <t>G7</t>
  </si>
  <si>
    <t>G8</t>
  </si>
  <si>
    <t>G9</t>
  </si>
  <si>
    <t>G10</t>
  </si>
  <si>
    <t>G11</t>
  </si>
  <si>
    <t>G12</t>
  </si>
  <si>
    <t>G13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</si>
  <si>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</si>
  <si>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</si>
  <si>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</si>
  <si>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</si>
  <si>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</si>
  <si>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</si>
  <si>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</si>
  <si>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</si>
  <si>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</si>
  <si>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</si>
  <si>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</si>
  <si>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</si>
  <si>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AUXILIAR DELINEANTE</t>
  </si>
  <si>
    <t>G27</t>
  </si>
  <si>
    <t>G28</t>
  </si>
  <si>
    <t>G29</t>
  </si>
  <si>
    <t>ZI1</t>
  </si>
  <si>
    <t>JEFE DE ZONA</t>
  </si>
  <si>
    <t>ZI2</t>
  </si>
  <si>
    <t>ZI3</t>
  </si>
  <si>
    <t>ZI4</t>
  </si>
  <si>
    <t>ZI5</t>
  </si>
  <si>
    <t>ZI6</t>
  </si>
  <si>
    <t>ZI7</t>
  </si>
  <si>
    <t>ZI8</t>
  </si>
  <si>
    <t>ZI9</t>
  </si>
  <si>
    <t>ZI10</t>
  </si>
  <si>
    <t>ZI11</t>
  </si>
  <si>
    <t>ZII1</t>
  </si>
  <si>
    <t>ZII2</t>
  </si>
  <si>
    <t>ZII3</t>
  </si>
  <si>
    <t>ZII4</t>
  </si>
  <si>
    <t>ZII5</t>
  </si>
  <si>
    <t>ZII6</t>
  </si>
  <si>
    <t>ZIII1</t>
  </si>
  <si>
    <t>ZIII2</t>
  </si>
  <si>
    <t>ZIII3</t>
  </si>
  <si>
    <t>ZIII4</t>
  </si>
  <si>
    <t>ZIII5</t>
  </si>
  <si>
    <t>ZIII6</t>
  </si>
  <si>
    <t>ZIII7</t>
  </si>
  <si>
    <t>ZIII8</t>
  </si>
  <si>
    <t>ZIII9</t>
  </si>
  <si>
    <t>ZIV1</t>
  </si>
  <si>
    <t>ZIV2</t>
  </si>
  <si>
    <t>ZIV3</t>
  </si>
  <si>
    <t>ZIV4</t>
  </si>
  <si>
    <t>ZIV5</t>
  </si>
  <si>
    <t>ZV1</t>
  </si>
  <si>
    <t>ZV2</t>
  </si>
  <si>
    <t>ZV3</t>
  </si>
  <si>
    <t>ZV4</t>
  </si>
  <si>
    <t>ZV5</t>
  </si>
  <si>
    <t>ZVI1</t>
  </si>
  <si>
    <t>ZVI4</t>
  </si>
  <si>
    <t>ZVI5</t>
  </si>
  <si>
    <t>ZVI6</t>
  </si>
  <si>
    <t>ZVI7</t>
  </si>
  <si>
    <t>ZVI8</t>
  </si>
  <si>
    <t>ZVII1</t>
  </si>
  <si>
    <t>ZVII2</t>
  </si>
  <si>
    <t>ZVII3</t>
  </si>
  <si>
    <t>ZVII4</t>
  </si>
  <si>
    <t>ZVII5</t>
  </si>
  <si>
    <t>ZVII6</t>
  </si>
  <si>
    <t>ZVII7</t>
  </si>
  <si>
    <t>ZVII8</t>
  </si>
  <si>
    <t>ZVII9</t>
  </si>
  <si>
    <t>ZVIII1</t>
  </si>
  <si>
    <t>ZVIII2</t>
  </si>
  <si>
    <t>ZVIII3</t>
  </si>
  <si>
    <t>ZVIII4</t>
  </si>
  <si>
    <t>ZVIII5</t>
  </si>
  <si>
    <t>ZVIII6</t>
  </si>
  <si>
    <t>ZVIII8</t>
  </si>
  <si>
    <t>ZIXT1</t>
  </si>
  <si>
    <t>ZIXT3</t>
  </si>
  <si>
    <t>ZIXT4</t>
  </si>
  <si>
    <t>ZIXT5</t>
  </si>
  <si>
    <t>ZIXT7</t>
  </si>
  <si>
    <t>ZIXT8</t>
  </si>
  <si>
    <t>ZIXT9</t>
  </si>
  <si>
    <t>ZIXT10</t>
  </si>
  <si>
    <t>ZIXR1</t>
  </si>
  <si>
    <t>JEFE DE OFICINA</t>
  </si>
  <si>
    <t>ZIXR2</t>
  </si>
  <si>
    <t>ZIXR3</t>
  </si>
  <si>
    <t>ZIXR4</t>
  </si>
  <si>
    <t>ZX2</t>
  </si>
  <si>
    <t>AUXILIAR ADTVO. (TAZACORTE)</t>
  </si>
  <si>
    <t>INTERVENTOR</t>
  </si>
  <si>
    <t>SECRETARIO</t>
  </si>
  <si>
    <r>
      <t xml:space="preserve">OTRAS RETRIBUCIONES </t>
    </r>
    <r>
      <rPr>
        <b/>
        <i/>
        <sz val="9"/>
        <color indexed="8"/>
        <rFont val="Arial"/>
        <family val="0"/>
      </rPr>
      <t>(Especificar, añadiendo tantas columnas como sea necesario)</t>
    </r>
  </si>
  <si>
    <t>PUESTO</t>
  </si>
  <si>
    <t>AUX ADTVO TRIBUTARIO</t>
  </si>
  <si>
    <t>PERSONAL LABORAL. PUESTOS OCUPADOS.(Laborales fijos/Interinos por Vacante/Comisión de Servicios)</t>
  </si>
  <si>
    <t>D5</t>
  </si>
  <si>
    <t>ZI12</t>
  </si>
  <si>
    <t>OPER-GRABA</t>
  </si>
  <si>
    <t>ZIXT6</t>
  </si>
  <si>
    <t>Ejecución de programas de carácter temporal.</t>
  </si>
  <si>
    <t>Exceso o acumulación de tareas.</t>
  </si>
  <si>
    <t>Sustitución.</t>
  </si>
  <si>
    <t>AÑO</t>
  </si>
  <si>
    <t>IMPORTE</t>
  </si>
  <si>
    <t>DIFERENCIA</t>
  </si>
  <si>
    <t>% VARIACIÓN</t>
  </si>
  <si>
    <t>PERSONAL FUNCIONARIO</t>
  </si>
  <si>
    <t>PERSONAL LABORAL</t>
  </si>
  <si>
    <t>RETRIBUCIONES VARIABLES TOTALIZADAS</t>
  </si>
  <si>
    <t>Importe Personal Laboral</t>
  </si>
  <si>
    <t>Importe Personal Funcionario</t>
  </si>
  <si>
    <t>IMPORTE TOTAL</t>
  </si>
  <si>
    <t>HORAS EXTRAORDINARIAS</t>
  </si>
  <si>
    <t>GUARDIAS</t>
  </si>
  <si>
    <t>NOCTURNIDAD</t>
  </si>
  <si>
    <t>TURNICIDAD</t>
  </si>
  <si>
    <t>PLUS DE NOTIFICADORES</t>
  </si>
  <si>
    <t>PLUS DE PENOSIDAD</t>
  </si>
  <si>
    <t>SUSTITUCIÓN HABILITADOS</t>
  </si>
  <si>
    <t>SUSTITUCIÓN POR JEFATURAS</t>
  </si>
  <si>
    <t>SUSTITUCIÓN TESORERA</t>
  </si>
  <si>
    <t>COMPLEMENTO RESPONSABILIDAD MAZO</t>
  </si>
  <si>
    <t>(especificar en tantos conceptos como proceda)</t>
  </si>
  <si>
    <t>CUOTAS, PRESTACIONES Y GASTOS SOCIALES A CARGO DEL EMPLEADOR.</t>
  </si>
  <si>
    <t>El RDL 24/2018 establece que los gastos en concepto de acción social son beneficios, complementos o mejoras distintos a las contraprestaciones por el trabajo realizado cuya finalidad es satisfacer determinadas necesidades consecuencia de circunstancias personales de los trabajadores.</t>
  </si>
  <si>
    <t>Subconcepto económico</t>
  </si>
  <si>
    <t>CUOTAS SOCIALES</t>
  </si>
  <si>
    <t>160.08</t>
  </si>
  <si>
    <t>Asistencia médico-farmacéutica</t>
  </si>
  <si>
    <t>160.09</t>
  </si>
  <si>
    <t>Otras cuotas</t>
  </si>
  <si>
    <t>Otros (especificar subconcepto)</t>
  </si>
  <si>
    <t>PRESTACIONES SOCIALES</t>
  </si>
  <si>
    <t>Indemnizaciones personal funcionario por jubilaciones anticipadas</t>
  </si>
  <si>
    <t>161.03</t>
  </si>
  <si>
    <t>Pensiones excepcionales</t>
  </si>
  <si>
    <t>161.05</t>
  </si>
  <si>
    <t>Pensiones a cargo de la Entidad Local</t>
  </si>
  <si>
    <t>GASTOS SOCIALES DEL PERSONAL</t>
  </si>
  <si>
    <t>162.00</t>
  </si>
  <si>
    <t>Formación y perfeccionamiento del personal</t>
  </si>
  <si>
    <t>162.01</t>
  </si>
  <si>
    <t>Economatos y comedores</t>
  </si>
  <si>
    <t>162.02</t>
  </si>
  <si>
    <t>Transporte de personal</t>
  </si>
  <si>
    <t>162.04</t>
  </si>
  <si>
    <t>Acción social</t>
  </si>
  <si>
    <t>162.05</t>
  </si>
  <si>
    <t>Subsidio de estudios</t>
  </si>
  <si>
    <t>162.09</t>
  </si>
  <si>
    <t>COMPLEMENTO FAMILIAR</t>
  </si>
  <si>
    <t>164.00</t>
  </si>
  <si>
    <t>Complemento familiar</t>
  </si>
  <si>
    <t>GASTOS DE ACCIÓN SOCIAL</t>
  </si>
  <si>
    <t>161.04</t>
  </si>
  <si>
    <t>Indemnizaciones por jubilaciones anticipadas</t>
  </si>
  <si>
    <t>TOTAL PERSONAL FUNCIONARIO</t>
  </si>
  <si>
    <t>TOTAL PERSONAL LABORAL</t>
  </si>
  <si>
    <t>ANEXO NUM A LA RELACIÓN VALORADA DE PUESTOS DE TRABAJO Y</t>
  </si>
  <si>
    <t>RETRIBUCIONES DEL PERSONAL  FIGURADAS EN EL PRESUPUESTO</t>
  </si>
  <si>
    <t>ARRIBA CITADO</t>
  </si>
  <si>
    <t>CAPITULO</t>
  </si>
  <si>
    <t>GASTOS DE PERSONAL</t>
  </si>
  <si>
    <t>ARTICULO</t>
  </si>
  <si>
    <t>CONCEPTO</t>
  </si>
  <si>
    <t>RETRIBUCIONES BASICAS</t>
  </si>
  <si>
    <t>SUBCONCEPTO</t>
  </si>
  <si>
    <t>PROGRAMA</t>
  </si>
  <si>
    <t>GESTIÓN DEL SIST TRIBUTARIO</t>
  </si>
  <si>
    <t>Retribuciones de las plazas previstas para ser cubiertas por funcionarios</t>
  </si>
  <si>
    <t>CONCEPTOS</t>
  </si>
  <si>
    <t>IMPORTES</t>
  </si>
  <si>
    <t>Según relaciones:</t>
  </si>
  <si>
    <t>Retribuciones tablas</t>
  </si>
  <si>
    <t xml:space="preserve">Retribuciones personal funcionario temporal </t>
  </si>
  <si>
    <t>SUMA TOTAL</t>
  </si>
  <si>
    <t>TOTAL CRÉDITO PARTIDA 932.12000</t>
  </si>
  <si>
    <t>PRESUPUESTO DEL EJERCICIO 2020</t>
  </si>
  <si>
    <t>RETRIBUCIONES COMPLEMENTARIAS</t>
  </si>
  <si>
    <t>Sustitución habilitados</t>
  </si>
  <si>
    <t xml:space="preserve">Sustitución Jefaturas </t>
  </si>
  <si>
    <t>Sustitución Tesorero</t>
  </si>
  <si>
    <t xml:space="preserve">Plus notificaciones </t>
  </si>
  <si>
    <t>Plus penosidad</t>
  </si>
  <si>
    <t>Complemento responsabilidad Mazo</t>
  </si>
  <si>
    <t>TOTAL CRÉDITO PARTIDA 932.12100</t>
  </si>
  <si>
    <t>RETRIBUCIONES BÁSICAS</t>
  </si>
  <si>
    <t>TRIENIOS</t>
  </si>
  <si>
    <t>TOTAL CRÉDITO PARTIDA 932.12006</t>
  </si>
  <si>
    <t>Retribuciones de las plazas previstas para ser cubiertas por personal laboral</t>
  </si>
  <si>
    <t>TOTAL CRÉDITO PARTIDA 932.13000</t>
  </si>
  <si>
    <t>INCENT. AL RENDIMIENTO</t>
  </si>
  <si>
    <t>TOTAL CRÉDITO PARTIDA 932.15000</t>
  </si>
  <si>
    <t>TOTAL CRÉDITO PARTIDA 932.16000</t>
  </si>
  <si>
    <t>Previsión para atender por cuenta de este organismo</t>
  </si>
  <si>
    <t>ASIST. MÉDICAS FARMAC</t>
  </si>
  <si>
    <t>las percepciones por ayudas médicas</t>
  </si>
  <si>
    <t>TOTAL CRÉDITO PARTIDA 932.16008</t>
  </si>
  <si>
    <t>GTOS. SOCIALES PERSONAL</t>
  </si>
  <si>
    <t>SEGUROS</t>
  </si>
  <si>
    <t>Previsión para atender al abono de los gastos que se devenguen</t>
  </si>
  <si>
    <t>primas de las pólizas de seguros de vida y accidentes del personal del Organismo</t>
  </si>
  <si>
    <t>TOTAL CRÉDITO PARTIDA 932.16205</t>
  </si>
  <si>
    <t>FORM. Y PERFECC DEL PERSONAL</t>
  </si>
  <si>
    <t>formación y perfeccionamiento del personal del Organismo</t>
  </si>
  <si>
    <t>TOTAL CRÉDITO PARTIDA 932.16200</t>
  </si>
  <si>
    <t>AYUDAS DE ESTUDIO</t>
  </si>
  <si>
    <t>ayudas de estudio</t>
  </si>
  <si>
    <t>TOTAL CRÉDITO PARTIDA 932.16207</t>
  </si>
  <si>
    <t>PRESTAC. SOCIALES</t>
  </si>
  <si>
    <t>PENSIONES EXCEPCIONA</t>
  </si>
  <si>
    <t>Previsión para atender abono de gastos que se devenguen</t>
  </si>
  <si>
    <t>por razón de jubilación o bajas por invalidez de los trabajadores</t>
  </si>
  <si>
    <t>TOTAL CRÉDITO PARTIDA 932.16103</t>
  </si>
  <si>
    <t xml:space="preserve">GTOS. SOCIALES </t>
  </si>
  <si>
    <t>DAÑOS AVEHÍCULOS</t>
  </si>
  <si>
    <t>daños a vehículos sufridos en el desempeño de sus funciones</t>
  </si>
  <si>
    <t>RESUMEN POR APLICACIONES PRESUPUESTARIAS</t>
  </si>
  <si>
    <t>Aplicación Presupuestaria</t>
  </si>
  <si>
    <t>Importe</t>
  </si>
  <si>
    <t>932 12000</t>
  </si>
  <si>
    <t>932 12100</t>
  </si>
  <si>
    <t>932 12006</t>
  </si>
  <si>
    <t>932 13000</t>
  </si>
  <si>
    <t>932 15000</t>
  </si>
  <si>
    <t>932 16000</t>
  </si>
  <si>
    <t>C3</t>
  </si>
  <si>
    <t>P. EXTRAS</t>
  </si>
  <si>
    <t>C.D.</t>
  </si>
  <si>
    <t>C.E.</t>
  </si>
  <si>
    <t>TOTAL RETRIB.</t>
  </si>
  <si>
    <t>HOMOLOG.</t>
  </si>
  <si>
    <t>RESID.</t>
  </si>
  <si>
    <t>P.EXTRA</t>
  </si>
  <si>
    <t>ANTIG.</t>
  </si>
  <si>
    <t>P. EXTRA</t>
  </si>
  <si>
    <t>SEG. SOCIAL</t>
  </si>
  <si>
    <t>DENOM. PUESTO</t>
  </si>
  <si>
    <t>C.P.A.</t>
  </si>
  <si>
    <t>PLUS C.T.</t>
  </si>
  <si>
    <t xml:space="preserve">  </t>
  </si>
  <si>
    <t xml:space="preserve">MOTIVO </t>
  </si>
  <si>
    <r>
      <t xml:space="preserve">Seguros </t>
    </r>
    <r>
      <rPr>
        <i/>
        <sz val="8"/>
        <color indexed="8"/>
        <rFont val="Arial"/>
        <family val="0"/>
      </rPr>
      <t>(de vida, póliza sanitaria)</t>
    </r>
  </si>
  <si>
    <r>
      <t>Otros Gastos sociales</t>
    </r>
    <r>
      <rPr>
        <i/>
        <sz val="8"/>
        <color indexed="8"/>
        <rFont val="Arial"/>
        <family val="0"/>
      </rPr>
      <t xml:space="preserve"> (especificar en tantas filas como proceda)</t>
    </r>
  </si>
  <si>
    <r>
      <t>Otros gastos sociales (</t>
    </r>
    <r>
      <rPr>
        <i/>
        <sz val="8"/>
        <color indexed="8"/>
        <rFont val="Arial"/>
        <family val="0"/>
      </rPr>
      <t>especificar en tantas filas como proceda)</t>
    </r>
  </si>
  <si>
    <t>PERSONAL FUNCIONARIO. SUPRESIONES / AMORTIZACIONES.</t>
  </si>
  <si>
    <t>PAGAS EXTRAORDINARIAS</t>
  </si>
  <si>
    <t>COMPLEMENTO DESTINO</t>
  </si>
  <si>
    <t>TOTAL RETRIBUCIONES</t>
  </si>
  <si>
    <t>PUNTOS C.E.</t>
  </si>
  <si>
    <t>932 16007</t>
  </si>
  <si>
    <t>932 16008</t>
  </si>
  <si>
    <t>932 16205</t>
  </si>
  <si>
    <t>932 16200</t>
  </si>
  <si>
    <t>932 16207</t>
  </si>
  <si>
    <t>932 16103</t>
  </si>
  <si>
    <t>932 16206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</si>
</sst>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yy"/>
    <numFmt numFmtId="165" formatCode="d/m/yyyy"/>
    <numFmt numFmtId="166" formatCode="#,##0.00_ ;[Red]\-#,##0.00\ "/>
    <numFmt numFmtId="167" formatCode="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1"/>
      <color indexed="8"/>
      <name val="Calibri"/>
      <family val="0"/>
    </font>
    <font>
      <b/>
      <sz val="16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b/>
      <sz val="11"/>
      <color indexed="8"/>
      <name val="Arial"/>
      <family val="0"/>
    </font>
    <font>
      <b/>
      <sz val="8"/>
      <color indexed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7"/>
      <color indexed="8"/>
      <name val="Arial"/>
      <family val="0"/>
    </font>
    <font>
      <sz val="11"/>
      <color indexed="10"/>
      <name val="Arial"/>
      <family val="0"/>
    </font>
    <font>
      <sz val="9"/>
      <color indexed="9"/>
      <name val="Arial"/>
      <family val="0"/>
    </font>
    <font>
      <b/>
      <sz val="11"/>
      <color indexed="8"/>
      <name val="Calibri"/>
      <family val="0"/>
    </font>
    <font>
      <b/>
      <i/>
      <sz val="11"/>
      <color indexed="8"/>
      <name val="Arial"/>
      <family val="0"/>
    </font>
    <font>
      <b/>
      <i/>
      <sz val="9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sz val="12"/>
      <name val="Arial"/>
      <family val="0"/>
    </font>
    <font>
      <b/>
      <sz val="11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7"/>
      <color indexed="8"/>
      <name val="Arial"/>
      <family val="0"/>
    </font>
    <font>
      <sz val="7"/>
      <name val="Calibri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9"/>
      <name val="Arial"/>
      <family val="0"/>
    </font>
    <font>
      <sz val="9"/>
      <color indexed="8"/>
      <name val="Calibri"/>
      <family val="0"/>
    </font>
    <font>
      <b/>
      <sz val="9"/>
      <name val="Arial"/>
      <family val="0"/>
    </font>
    <font>
      <b/>
      <sz val="9"/>
      <color indexed="8"/>
      <name val="Calibri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4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8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2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/>
    </xf>
    <xf numFmtId="0" fontId="10" fillId="24" borderId="0" xfId="0" applyFont="1" applyFill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0" fillId="24" borderId="0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4" fontId="8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8" borderId="0" xfId="0" applyFont="1" applyFill="1" applyAlignment="1">
      <alignment/>
    </xf>
    <xf numFmtId="0" fontId="6" fillId="2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2" fillId="26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5" fillId="2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4" fontId="6" fillId="25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0" fontId="6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6" fillId="25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26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" fontId="5" fillId="26" borderId="11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26" borderId="11" xfId="0" applyFont="1" applyFill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2" fillId="2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25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4" fontId="5" fillId="26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right"/>
    </xf>
    <xf numFmtId="4" fontId="48" fillId="25" borderId="11" xfId="0" applyNumberFormat="1" applyFont="1" applyFill="1" applyBorder="1" applyAlignment="1">
      <alignment horizontal="right"/>
    </xf>
    <xf numFmtId="4" fontId="48" fillId="0" borderId="11" xfId="0" applyNumberFormat="1" applyFont="1" applyBorder="1" applyAlignment="1">
      <alignment/>
    </xf>
    <xf numFmtId="4" fontId="48" fillId="0" borderId="0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4" fontId="48" fillId="0" borderId="0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4" fontId="48" fillId="0" borderId="15" xfId="0" applyNumberFormat="1" applyFont="1" applyBorder="1" applyAlignment="1">
      <alignment horizontal="right"/>
    </xf>
    <xf numFmtId="0" fontId="49" fillId="0" borderId="0" xfId="0" applyFont="1" applyAlignment="1">
      <alignment/>
    </xf>
    <xf numFmtId="4" fontId="48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8" fillId="8" borderId="13" xfId="0" applyFont="1" applyFill="1" applyBorder="1" applyAlignment="1">
      <alignment/>
    </xf>
    <xf numFmtId="0" fontId="48" fillId="8" borderId="20" xfId="0" applyFont="1" applyFill="1" applyBorder="1" applyAlignment="1">
      <alignment/>
    </xf>
    <xf numFmtId="0" fontId="48" fillId="8" borderId="20" xfId="0" applyFont="1" applyFill="1" applyBorder="1" applyAlignment="1">
      <alignment horizontal="right"/>
    </xf>
    <xf numFmtId="0" fontId="48" fillId="8" borderId="14" xfId="0" applyFont="1" applyFill="1" applyBorder="1" applyAlignment="1">
      <alignment/>
    </xf>
    <xf numFmtId="0" fontId="48" fillId="8" borderId="15" xfId="0" applyFont="1" applyFill="1" applyBorder="1" applyAlignment="1">
      <alignment/>
    </xf>
    <xf numFmtId="0" fontId="48" fillId="8" borderId="0" xfId="0" applyFont="1" applyFill="1" applyBorder="1" applyAlignment="1">
      <alignment/>
    </xf>
    <xf numFmtId="0" fontId="48" fillId="8" borderId="0" xfId="0" applyFont="1" applyFill="1" applyBorder="1" applyAlignment="1">
      <alignment horizontal="right"/>
    </xf>
    <xf numFmtId="0" fontId="48" fillId="8" borderId="16" xfId="0" applyFont="1" applyFill="1" applyBorder="1" applyAlignment="1">
      <alignment/>
    </xf>
    <xf numFmtId="0" fontId="48" fillId="8" borderId="17" xfId="0" applyFont="1" applyFill="1" applyBorder="1" applyAlignment="1">
      <alignment/>
    </xf>
    <xf numFmtId="0" fontId="48" fillId="8" borderId="18" xfId="0" applyFont="1" applyFill="1" applyBorder="1" applyAlignment="1">
      <alignment/>
    </xf>
    <xf numFmtId="0" fontId="48" fillId="8" borderId="19" xfId="0" applyFont="1" applyFill="1" applyBorder="1" applyAlignment="1">
      <alignment/>
    </xf>
    <xf numFmtId="0" fontId="0" fillId="8" borderId="0" xfId="0" applyFont="1" applyFill="1" applyAlignment="1">
      <alignment/>
    </xf>
    <xf numFmtId="0" fontId="48" fillId="8" borderId="21" xfId="0" applyFont="1" applyFill="1" applyBorder="1" applyAlignment="1">
      <alignment horizontal="right"/>
    </xf>
    <xf numFmtId="0" fontId="48" fillId="8" borderId="2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36" fillId="8" borderId="10" xfId="0" applyFont="1" applyFill="1" applyBorder="1" applyAlignment="1">
      <alignment/>
    </xf>
    <xf numFmtId="0" fontId="48" fillId="0" borderId="25" xfId="0" applyFont="1" applyBorder="1" applyAlignment="1">
      <alignment/>
    </xf>
    <xf numFmtId="4" fontId="48" fillId="8" borderId="26" xfId="0" applyNumberFormat="1" applyFont="1" applyFill="1" applyBorder="1" applyAlignment="1">
      <alignment horizontal="right"/>
    </xf>
    <xf numFmtId="0" fontId="48" fillId="0" borderId="27" xfId="0" applyFont="1" applyBorder="1" applyAlignment="1">
      <alignment/>
    </xf>
    <xf numFmtId="4" fontId="36" fillId="8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/>
    </xf>
    <xf numFmtId="4" fontId="2" fillId="26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0" fontId="54" fillId="0" borderId="0" xfId="0" applyFont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4" fontId="53" fillId="0" borderId="0" xfId="0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justify" wrapText="1"/>
    </xf>
    <xf numFmtId="4" fontId="55" fillId="0" borderId="0" xfId="0" applyNumberFormat="1" applyFont="1" applyBorder="1" applyAlignment="1">
      <alignment horizontal="justify" wrapText="1"/>
    </xf>
    <xf numFmtId="4" fontId="54" fillId="0" borderId="0" xfId="0" applyNumberFormat="1" applyFont="1" applyBorder="1" applyAlignment="1">
      <alignment horizontal="justify" wrapText="1"/>
    </xf>
    <xf numFmtId="0" fontId="53" fillId="0" borderId="0" xfId="0" applyFont="1" applyBorder="1" applyAlignment="1">
      <alignment horizontal="justify" wrapText="1"/>
    </xf>
    <xf numFmtId="4" fontId="53" fillId="0" borderId="0" xfId="0" applyNumberFormat="1" applyFont="1" applyBorder="1" applyAlignment="1">
      <alignment horizontal="justify" wrapText="1"/>
    </xf>
    <xf numFmtId="0" fontId="53" fillId="0" borderId="0" xfId="0" applyFont="1" applyFill="1" applyBorder="1" applyAlignment="1">
      <alignment horizontal="justify" vertical="top" wrapText="1"/>
    </xf>
    <xf numFmtId="4" fontId="12" fillId="0" borderId="28" xfId="0" applyNumberFormat="1" applyFont="1" applyBorder="1" applyAlignment="1">
      <alignment horizontal="center" vertical="center"/>
    </xf>
    <xf numFmtId="4" fontId="2" fillId="26" borderId="28" xfId="0" applyNumberFormat="1" applyFont="1" applyFill="1" applyBorder="1" applyAlignment="1">
      <alignment horizontal="center" vertical="center"/>
    </xf>
    <xf numFmtId="4" fontId="2" fillId="26" borderId="2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4" fontId="6" fillId="26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5" fillId="26" borderId="11" xfId="0" applyNumberFormat="1" applyFont="1" applyFill="1" applyBorder="1" applyAlignment="1">
      <alignment horizontal="center" vertical="center"/>
    </xf>
    <xf numFmtId="10" fontId="5" fillId="26" borderId="11" xfId="0" applyNumberFormat="1" applyFont="1" applyFill="1" applyBorder="1" applyAlignment="1">
      <alignment horizontal="center" vertical="center"/>
    </xf>
    <xf numFmtId="10" fontId="6" fillId="2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49" fontId="10" fillId="24" borderId="36" xfId="0" applyNumberFormat="1" applyFont="1" applyFill="1" applyBorder="1" applyAlignment="1">
      <alignment horizontal="center"/>
    </xf>
    <xf numFmtId="0" fontId="9" fillId="0" borderId="37" xfId="0" applyFont="1" applyBorder="1" applyAlignment="1">
      <alignment/>
    </xf>
    <xf numFmtId="49" fontId="5" fillId="24" borderId="36" xfId="0" applyNumberFormat="1" applyFont="1" applyFill="1" applyBorder="1" applyAlignment="1">
      <alignment horizontal="center"/>
    </xf>
    <xf numFmtId="0" fontId="34" fillId="0" borderId="3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8" borderId="21" xfId="0" applyFont="1" applyFill="1" applyBorder="1" applyAlignment="1">
      <alignment/>
    </xf>
    <xf numFmtId="0" fontId="49" fillId="8" borderId="21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8" fillId="0" borderId="15" xfId="0" applyFont="1" applyBorder="1" applyAlignment="1">
      <alignment/>
    </xf>
    <xf numFmtId="0" fontId="43" fillId="0" borderId="0" xfId="0" applyFont="1" applyBorder="1" applyAlignment="1">
      <alignment/>
    </xf>
    <xf numFmtId="0" fontId="48" fillId="8" borderId="15" xfId="0" applyFont="1" applyFill="1" applyBorder="1" applyAlignment="1">
      <alignment/>
    </xf>
    <xf numFmtId="0" fontId="43" fillId="8" borderId="0" xfId="0" applyFont="1" applyFill="1" applyBorder="1" applyAlignment="1">
      <alignment/>
    </xf>
    <xf numFmtId="0" fontId="48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48" fillId="8" borderId="20" xfId="0" applyFont="1" applyFill="1" applyBorder="1" applyAlignment="1">
      <alignment/>
    </xf>
    <xf numFmtId="0" fontId="49" fillId="8" borderId="2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8" fillId="8" borderId="17" xfId="0" applyFont="1" applyFill="1" applyBorder="1" applyAlignment="1">
      <alignment/>
    </xf>
    <xf numFmtId="0" fontId="43" fillId="8" borderId="21" xfId="0" applyFont="1" applyFill="1" applyBorder="1" applyAlignment="1">
      <alignment/>
    </xf>
    <xf numFmtId="0" fontId="49" fillId="0" borderId="0" xfId="0" applyFont="1" applyBorder="1" applyAlignment="1">
      <alignment/>
    </xf>
    <xf numFmtId="167" fontId="48" fillId="0" borderId="15" xfId="0" applyNumberFormat="1" applyFont="1" applyBorder="1" applyAlignment="1">
      <alignment/>
    </xf>
    <xf numFmtId="0" fontId="49" fillId="0" borderId="20" xfId="0" applyFont="1" applyBorder="1" applyAlignment="1">
      <alignment/>
    </xf>
    <xf numFmtId="0" fontId="43" fillId="0" borderId="16" xfId="0" applyFont="1" applyBorder="1" applyAlignment="1">
      <alignment/>
    </xf>
    <xf numFmtId="0" fontId="35" fillId="0" borderId="0" xfId="0" applyFont="1" applyAlignment="1">
      <alignment/>
    </xf>
    <xf numFmtId="0" fontId="54" fillId="0" borderId="0" xfId="0" applyFont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justify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ítulo_limite art. 7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O233"/>
  <sheetViews>
    <sheetView zoomScalePageLayoutView="0" workbookViewId="0" topLeftCell="A1">
      <selection activeCell="H13" sqref="H13"/>
    </sheetView>
  </sheetViews>
  <sheetFormatPr defaultColWidth="14.421875" defaultRowHeight="15" customHeight="1"/>
  <cols>
    <col min="1" max="1" width="15.7109375" style="0" customWidth="1"/>
    <col min="2" max="2" width="8.7109375" style="0" customWidth="1"/>
    <col min="3" max="3" width="11.7109375" style="0" customWidth="1"/>
    <col min="4" max="10" width="8.7109375" style="0" customWidth="1"/>
    <col min="11" max="11" width="11.57421875" style="0" customWidth="1"/>
    <col min="12" max="12" width="18.7109375" style="0" customWidth="1"/>
    <col min="13" max="15" width="10.00390625" style="0" customWidth="1"/>
  </cols>
  <sheetData>
    <row r="1" spans="1:15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 t="s">
        <v>1</v>
      </c>
      <c r="B3" s="4" t="s">
        <v>2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>
      <c r="A5" s="5" t="s">
        <v>3</v>
      </c>
      <c r="B5" s="5"/>
      <c r="C5" s="5"/>
      <c r="D5" s="5"/>
      <c r="E5" s="5"/>
      <c r="F5" s="67"/>
      <c r="G5" s="67"/>
      <c r="H5" s="67"/>
      <c r="I5" s="67"/>
      <c r="J5" s="67"/>
      <c r="K5" s="4"/>
      <c r="L5" s="4"/>
      <c r="M5" s="3"/>
      <c r="N5" s="3"/>
      <c r="O5" s="3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</row>
    <row r="7" spans="1:15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6"/>
      <c r="L7" s="6"/>
      <c r="M7" s="7"/>
      <c r="N7" s="7"/>
      <c r="O7" s="7"/>
    </row>
    <row r="8" spans="1:15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6"/>
      <c r="L8" s="6"/>
      <c r="M8" s="7"/>
      <c r="N8" s="7"/>
      <c r="O8" s="7"/>
    </row>
    <row r="9" spans="1:15" ht="12.75" customHeight="1">
      <c r="A9" s="2"/>
      <c r="B9" s="2"/>
      <c r="C9" s="8"/>
      <c r="D9" s="2"/>
      <c r="E9" s="2"/>
      <c r="F9" s="2"/>
      <c r="G9" s="2"/>
      <c r="H9" s="2"/>
      <c r="I9" s="2"/>
      <c r="J9" s="2"/>
      <c r="K9" s="6"/>
      <c r="L9" s="6"/>
      <c r="M9" s="7"/>
      <c r="N9" s="7"/>
      <c r="O9" s="7"/>
    </row>
    <row r="10" spans="1:15" ht="29.25" customHeight="1">
      <c r="A10" s="9"/>
      <c r="B10" s="9"/>
      <c r="C10" s="11"/>
      <c r="D10" s="9"/>
      <c r="E10" s="54"/>
      <c r="F10" s="54"/>
      <c r="G10" s="54"/>
      <c r="H10" s="12"/>
      <c r="I10" s="9"/>
      <c r="J10" s="9"/>
      <c r="K10" s="13"/>
      <c r="L10" s="13"/>
      <c r="M10" s="7"/>
      <c r="N10" s="7"/>
      <c r="O10" s="7"/>
    </row>
    <row r="11" spans="1:15" ht="27" customHeight="1">
      <c r="A11" s="14"/>
      <c r="B11" s="115" t="s">
        <v>5</v>
      </c>
      <c r="C11" s="115" t="s">
        <v>6</v>
      </c>
      <c r="D11" s="115" t="s">
        <v>350</v>
      </c>
      <c r="E11" s="115" t="s">
        <v>351</v>
      </c>
      <c r="F11" s="115" t="s">
        <v>352</v>
      </c>
      <c r="G11" s="115" t="s">
        <v>355</v>
      </c>
      <c r="H11" s="115" t="s">
        <v>353</v>
      </c>
      <c r="I11" s="115" t="s">
        <v>359</v>
      </c>
      <c r="J11" s="115" t="s">
        <v>9</v>
      </c>
      <c r="K11" s="17"/>
      <c r="L11" s="6"/>
      <c r="M11" s="6"/>
      <c r="N11" s="6"/>
      <c r="O11" s="6"/>
    </row>
    <row r="12" spans="1:15" ht="27" customHeight="1">
      <c r="A12" s="113" t="s">
        <v>10</v>
      </c>
      <c r="B12" s="114">
        <v>2020</v>
      </c>
      <c r="C12" s="114">
        <v>2020</v>
      </c>
      <c r="D12" s="114">
        <v>2020</v>
      </c>
      <c r="E12" s="114">
        <v>2020</v>
      </c>
      <c r="F12" s="114">
        <v>2020</v>
      </c>
      <c r="G12" s="114">
        <v>2020</v>
      </c>
      <c r="H12" s="114">
        <v>2020</v>
      </c>
      <c r="I12" s="114">
        <v>2020</v>
      </c>
      <c r="J12" s="114">
        <v>2020</v>
      </c>
      <c r="K12" s="20"/>
      <c r="L12" s="21"/>
      <c r="M12" s="21"/>
      <c r="N12" s="21"/>
      <c r="O12" s="21"/>
    </row>
    <row r="13" spans="1:15" ht="18" customHeight="1">
      <c r="A13" s="86" t="s">
        <v>18</v>
      </c>
      <c r="B13" s="91">
        <v>12963.72</v>
      </c>
      <c r="C13" s="87">
        <v>0</v>
      </c>
      <c r="D13" s="102">
        <v>10477.74</v>
      </c>
      <c r="E13" s="102">
        <v>11323.73</v>
      </c>
      <c r="F13" s="102">
        <v>38304.2</v>
      </c>
      <c r="G13" s="79">
        <v>2005.14</v>
      </c>
      <c r="H13" s="85">
        <f aca="true" t="shared" si="0" ref="H13:H32">+B13+C13+D13+E13+F13+G13</f>
        <v>75074.53</v>
      </c>
      <c r="I13" s="102">
        <f>H13*30/100</f>
        <v>22522.359</v>
      </c>
      <c r="J13" s="85">
        <f aca="true" t="shared" si="1" ref="J13:J32">+H13+I13</f>
        <v>97596.889</v>
      </c>
      <c r="K13" s="14"/>
      <c r="L13" s="14"/>
      <c r="M13" s="14"/>
      <c r="N13" s="14"/>
      <c r="O13" s="14"/>
    </row>
    <row r="14" spans="1:15" ht="12" customHeight="1" hidden="1">
      <c r="A14" s="76"/>
      <c r="B14" s="87"/>
      <c r="C14" s="87"/>
      <c r="D14" s="87"/>
      <c r="E14" s="87"/>
      <c r="F14" s="87"/>
      <c r="G14" s="87"/>
      <c r="H14" s="85">
        <f t="shared" si="0"/>
        <v>0</v>
      </c>
      <c r="I14" s="87"/>
      <c r="J14" s="85">
        <f t="shared" si="1"/>
        <v>0</v>
      </c>
      <c r="K14" s="19"/>
      <c r="L14" s="19"/>
      <c r="M14" s="19"/>
      <c r="N14" s="19"/>
      <c r="O14" s="19"/>
    </row>
    <row r="15" spans="1:15" ht="12" customHeight="1" hidden="1">
      <c r="A15" s="76"/>
      <c r="B15" s="87"/>
      <c r="C15" s="87"/>
      <c r="D15" s="87"/>
      <c r="E15" s="87"/>
      <c r="F15" s="87"/>
      <c r="G15" s="87"/>
      <c r="H15" s="85">
        <f t="shared" si="0"/>
        <v>0</v>
      </c>
      <c r="I15" s="87"/>
      <c r="J15" s="85">
        <f t="shared" si="1"/>
        <v>0</v>
      </c>
      <c r="K15" s="19"/>
      <c r="L15" s="19"/>
      <c r="M15" s="19"/>
      <c r="N15" s="19"/>
      <c r="O15" s="19"/>
    </row>
    <row r="16" spans="1:15" ht="12" customHeight="1" hidden="1">
      <c r="A16" s="76"/>
      <c r="B16" s="87"/>
      <c r="C16" s="87"/>
      <c r="D16" s="87"/>
      <c r="E16" s="87"/>
      <c r="F16" s="87"/>
      <c r="G16" s="87"/>
      <c r="H16" s="85">
        <f t="shared" si="0"/>
        <v>0</v>
      </c>
      <c r="I16" s="87"/>
      <c r="J16" s="85">
        <f t="shared" si="1"/>
        <v>0</v>
      </c>
      <c r="K16" s="19"/>
      <c r="L16" s="19"/>
      <c r="M16" s="19"/>
      <c r="N16" s="19"/>
      <c r="O16" s="19"/>
    </row>
    <row r="17" spans="1:15" ht="12" customHeight="1" hidden="1">
      <c r="A17" s="76"/>
      <c r="B17" s="87"/>
      <c r="C17" s="87"/>
      <c r="D17" s="87"/>
      <c r="E17" s="87"/>
      <c r="F17" s="87"/>
      <c r="G17" s="87"/>
      <c r="H17" s="85">
        <f t="shared" si="0"/>
        <v>0</v>
      </c>
      <c r="I17" s="87"/>
      <c r="J17" s="85">
        <f t="shared" si="1"/>
        <v>0</v>
      </c>
      <c r="K17" s="19"/>
      <c r="L17" s="19"/>
      <c r="M17" s="19"/>
      <c r="N17" s="19"/>
      <c r="O17" s="19"/>
    </row>
    <row r="18" spans="1:15" ht="12" customHeight="1" hidden="1">
      <c r="A18" s="76"/>
      <c r="B18" s="87"/>
      <c r="C18" s="87"/>
      <c r="D18" s="87"/>
      <c r="E18" s="87"/>
      <c r="F18" s="87"/>
      <c r="G18" s="87"/>
      <c r="H18" s="85">
        <f t="shared" si="0"/>
        <v>0</v>
      </c>
      <c r="I18" s="87"/>
      <c r="J18" s="85">
        <f t="shared" si="1"/>
        <v>0</v>
      </c>
      <c r="K18" s="19"/>
      <c r="L18" s="19"/>
      <c r="M18" s="19"/>
      <c r="N18" s="19"/>
      <c r="O18" s="19"/>
    </row>
    <row r="19" spans="1:15" ht="12" customHeight="1" hidden="1">
      <c r="A19" s="76"/>
      <c r="B19" s="87"/>
      <c r="C19" s="87"/>
      <c r="D19" s="87"/>
      <c r="E19" s="87"/>
      <c r="F19" s="87"/>
      <c r="G19" s="87"/>
      <c r="H19" s="85">
        <f t="shared" si="0"/>
        <v>0</v>
      </c>
      <c r="I19" s="87"/>
      <c r="J19" s="85">
        <f t="shared" si="1"/>
        <v>0</v>
      </c>
      <c r="K19" s="19"/>
      <c r="L19" s="19"/>
      <c r="M19" s="19"/>
      <c r="N19" s="19"/>
      <c r="O19" s="19"/>
    </row>
    <row r="20" spans="1:15" ht="12" customHeight="1" hidden="1">
      <c r="A20" s="76"/>
      <c r="B20" s="87"/>
      <c r="C20" s="87"/>
      <c r="D20" s="87"/>
      <c r="E20" s="87"/>
      <c r="F20" s="87"/>
      <c r="G20" s="87"/>
      <c r="H20" s="85">
        <f t="shared" si="0"/>
        <v>0</v>
      </c>
      <c r="I20" s="87"/>
      <c r="J20" s="85">
        <f t="shared" si="1"/>
        <v>0</v>
      </c>
      <c r="K20" s="19"/>
      <c r="L20" s="19"/>
      <c r="M20" s="19"/>
      <c r="N20" s="19"/>
      <c r="O20" s="19"/>
    </row>
    <row r="21" spans="1:15" ht="12" customHeight="1" hidden="1">
      <c r="A21" s="76"/>
      <c r="B21" s="87"/>
      <c r="C21" s="87"/>
      <c r="D21" s="87"/>
      <c r="E21" s="87"/>
      <c r="F21" s="87"/>
      <c r="G21" s="87"/>
      <c r="H21" s="85">
        <f t="shared" si="0"/>
        <v>0</v>
      </c>
      <c r="I21" s="87"/>
      <c r="J21" s="85">
        <f t="shared" si="1"/>
        <v>0</v>
      </c>
      <c r="K21" s="19"/>
      <c r="L21" s="19"/>
      <c r="M21" s="19"/>
      <c r="N21" s="19"/>
      <c r="O21" s="19"/>
    </row>
    <row r="22" spans="1:15" ht="12" customHeight="1" hidden="1">
      <c r="A22" s="76"/>
      <c r="B22" s="87"/>
      <c r="C22" s="87"/>
      <c r="D22" s="87"/>
      <c r="E22" s="87"/>
      <c r="F22" s="87"/>
      <c r="G22" s="87"/>
      <c r="H22" s="85">
        <f t="shared" si="0"/>
        <v>0</v>
      </c>
      <c r="I22" s="87"/>
      <c r="J22" s="85">
        <f t="shared" si="1"/>
        <v>0</v>
      </c>
      <c r="K22" s="19"/>
      <c r="L22" s="19"/>
      <c r="M22" s="19"/>
      <c r="N22" s="19"/>
      <c r="O22" s="19"/>
    </row>
    <row r="23" spans="1:15" ht="12" customHeight="1" hidden="1">
      <c r="A23" s="76"/>
      <c r="B23" s="87"/>
      <c r="C23" s="87"/>
      <c r="D23" s="87"/>
      <c r="E23" s="87"/>
      <c r="F23" s="87"/>
      <c r="G23" s="87"/>
      <c r="H23" s="85">
        <f t="shared" si="0"/>
        <v>0</v>
      </c>
      <c r="I23" s="87"/>
      <c r="J23" s="85">
        <f t="shared" si="1"/>
        <v>0</v>
      </c>
      <c r="K23" s="19"/>
      <c r="L23" s="19"/>
      <c r="M23" s="19"/>
      <c r="N23" s="19"/>
      <c r="O23" s="19"/>
    </row>
    <row r="24" spans="1:15" ht="12" customHeight="1" hidden="1">
      <c r="A24" s="76"/>
      <c r="B24" s="87"/>
      <c r="C24" s="87"/>
      <c r="D24" s="87"/>
      <c r="E24" s="87"/>
      <c r="F24" s="87"/>
      <c r="G24" s="87"/>
      <c r="H24" s="85">
        <f t="shared" si="0"/>
        <v>0</v>
      </c>
      <c r="I24" s="87"/>
      <c r="J24" s="85">
        <f t="shared" si="1"/>
        <v>0</v>
      </c>
      <c r="K24" s="19"/>
      <c r="L24" s="19"/>
      <c r="M24" s="19"/>
      <c r="N24" s="19"/>
      <c r="O24" s="19"/>
    </row>
    <row r="25" spans="1:15" ht="12" customHeight="1" hidden="1">
      <c r="A25" s="76"/>
      <c r="B25" s="87"/>
      <c r="C25" s="87"/>
      <c r="D25" s="87"/>
      <c r="E25" s="87"/>
      <c r="F25" s="87"/>
      <c r="G25" s="87"/>
      <c r="H25" s="85">
        <f t="shared" si="0"/>
        <v>0</v>
      </c>
      <c r="I25" s="87"/>
      <c r="J25" s="85">
        <f t="shared" si="1"/>
        <v>0</v>
      </c>
      <c r="K25" s="19"/>
      <c r="L25" s="19"/>
      <c r="M25" s="19"/>
      <c r="N25" s="19"/>
      <c r="O25" s="19"/>
    </row>
    <row r="26" spans="1:15" ht="12" customHeight="1" hidden="1">
      <c r="A26" s="76"/>
      <c r="B26" s="87"/>
      <c r="C26" s="87"/>
      <c r="D26" s="87"/>
      <c r="E26" s="87"/>
      <c r="F26" s="87"/>
      <c r="G26" s="87"/>
      <c r="H26" s="85">
        <f t="shared" si="0"/>
        <v>0</v>
      </c>
      <c r="I26" s="87"/>
      <c r="J26" s="85">
        <f t="shared" si="1"/>
        <v>0</v>
      </c>
      <c r="K26" s="19"/>
      <c r="L26" s="19"/>
      <c r="M26" s="19"/>
      <c r="N26" s="19"/>
      <c r="O26" s="19"/>
    </row>
    <row r="27" spans="1:15" ht="12" customHeight="1" hidden="1">
      <c r="A27" s="76"/>
      <c r="B27" s="87"/>
      <c r="C27" s="87"/>
      <c r="D27" s="87"/>
      <c r="E27" s="87"/>
      <c r="F27" s="87"/>
      <c r="G27" s="87"/>
      <c r="H27" s="85">
        <f t="shared" si="0"/>
        <v>0</v>
      </c>
      <c r="I27" s="87"/>
      <c r="J27" s="85">
        <f t="shared" si="1"/>
        <v>0</v>
      </c>
      <c r="K27" s="19"/>
      <c r="L27" s="19"/>
      <c r="M27" s="19"/>
      <c r="N27" s="19"/>
      <c r="O27" s="19"/>
    </row>
    <row r="28" spans="1:15" ht="12" customHeight="1" hidden="1">
      <c r="A28" s="76"/>
      <c r="B28" s="87"/>
      <c r="C28" s="87"/>
      <c r="D28" s="87"/>
      <c r="E28" s="87"/>
      <c r="F28" s="87"/>
      <c r="G28" s="87"/>
      <c r="H28" s="85">
        <f t="shared" si="0"/>
        <v>0</v>
      </c>
      <c r="I28" s="87"/>
      <c r="J28" s="85">
        <f t="shared" si="1"/>
        <v>0</v>
      </c>
      <c r="K28" s="19"/>
      <c r="L28" s="19"/>
      <c r="M28" s="19"/>
      <c r="N28" s="19"/>
      <c r="O28" s="19"/>
    </row>
    <row r="29" spans="1:15" ht="12" customHeight="1" hidden="1">
      <c r="A29" s="76"/>
      <c r="B29" s="87"/>
      <c r="C29" s="87"/>
      <c r="D29" s="87"/>
      <c r="E29" s="87"/>
      <c r="F29" s="87"/>
      <c r="G29" s="87"/>
      <c r="H29" s="85">
        <f t="shared" si="0"/>
        <v>0</v>
      </c>
      <c r="I29" s="87"/>
      <c r="J29" s="85">
        <f t="shared" si="1"/>
        <v>0</v>
      </c>
      <c r="K29" s="19"/>
      <c r="L29" s="19"/>
      <c r="M29" s="19"/>
      <c r="N29" s="19"/>
      <c r="O29" s="19"/>
    </row>
    <row r="30" spans="1:15" ht="12" customHeight="1" hidden="1">
      <c r="A30" s="76"/>
      <c r="B30" s="87"/>
      <c r="C30" s="87"/>
      <c r="D30" s="87"/>
      <c r="E30" s="87"/>
      <c r="F30" s="87"/>
      <c r="G30" s="87"/>
      <c r="H30" s="85">
        <f t="shared" si="0"/>
        <v>0</v>
      </c>
      <c r="I30" s="87"/>
      <c r="J30" s="85">
        <f t="shared" si="1"/>
        <v>0</v>
      </c>
      <c r="K30" s="19"/>
      <c r="L30" s="19"/>
      <c r="M30" s="19"/>
      <c r="N30" s="19"/>
      <c r="O30" s="19"/>
    </row>
    <row r="31" spans="1:15" ht="12" customHeight="1" hidden="1">
      <c r="A31" s="76"/>
      <c r="B31" s="87"/>
      <c r="C31" s="87"/>
      <c r="D31" s="87"/>
      <c r="E31" s="87"/>
      <c r="F31" s="87"/>
      <c r="G31" s="87"/>
      <c r="H31" s="85">
        <f t="shared" si="0"/>
        <v>0</v>
      </c>
      <c r="I31" s="87"/>
      <c r="J31" s="85">
        <f t="shared" si="1"/>
        <v>0</v>
      </c>
      <c r="K31" s="19"/>
      <c r="L31" s="19"/>
      <c r="M31" s="19"/>
      <c r="N31" s="19"/>
      <c r="O31" s="19"/>
    </row>
    <row r="32" spans="1:15" ht="12.75" customHeight="1" hidden="1" thickBot="1">
      <c r="A32" s="76"/>
      <c r="B32" s="87"/>
      <c r="C32" s="87"/>
      <c r="D32" s="87"/>
      <c r="E32" s="87"/>
      <c r="F32" s="87"/>
      <c r="G32" s="87"/>
      <c r="H32" s="85">
        <f t="shared" si="0"/>
        <v>0</v>
      </c>
      <c r="I32" s="87"/>
      <c r="J32" s="85">
        <f t="shared" si="1"/>
        <v>0</v>
      </c>
      <c r="K32" s="19"/>
      <c r="L32" s="19"/>
      <c r="M32" s="19"/>
      <c r="N32" s="19"/>
      <c r="O32" s="19"/>
    </row>
    <row r="33" spans="1:15" ht="19.5" customHeight="1">
      <c r="A33" s="81"/>
      <c r="B33" s="85">
        <f>SUM(B13:B32)</f>
        <v>12963.72</v>
      </c>
      <c r="C33" s="85">
        <f aca="true" t="shared" si="2" ref="C33:J33">SUM(C13:C32)</f>
        <v>0</v>
      </c>
      <c r="D33" s="85">
        <f t="shared" si="2"/>
        <v>10477.74</v>
      </c>
      <c r="E33" s="85">
        <f t="shared" si="2"/>
        <v>11323.73</v>
      </c>
      <c r="F33" s="85">
        <f t="shared" si="2"/>
        <v>38304.2</v>
      </c>
      <c r="G33" s="85">
        <f t="shared" si="2"/>
        <v>2005.14</v>
      </c>
      <c r="H33" s="85">
        <f t="shared" si="2"/>
        <v>75074.53</v>
      </c>
      <c r="I33" s="85">
        <f t="shared" si="2"/>
        <v>22522.359</v>
      </c>
      <c r="J33" s="85">
        <f t="shared" si="2"/>
        <v>97596.889</v>
      </c>
      <c r="K33" s="25"/>
      <c r="L33" s="25"/>
      <c r="M33" s="25"/>
      <c r="N33" s="25"/>
      <c r="O33" s="25"/>
    </row>
    <row r="34" spans="1:15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6"/>
      <c r="L34" s="26"/>
      <c r="M34" s="26"/>
      <c r="N34" s="26"/>
      <c r="O34" s="26"/>
    </row>
    <row r="35" spans="1:15" ht="12" customHeight="1">
      <c r="A35" s="223"/>
      <c r="B35" s="224"/>
      <c r="C35" s="224"/>
      <c r="D35" s="224"/>
      <c r="E35" s="224"/>
      <c r="F35" s="224"/>
      <c r="G35" s="224"/>
      <c r="H35" s="224"/>
      <c r="I35" s="26"/>
      <c r="J35" s="26"/>
      <c r="K35" s="26"/>
      <c r="L35" s="26"/>
      <c r="M35" s="26"/>
      <c r="N35" s="26"/>
      <c r="O35" s="26"/>
    </row>
    <row r="36" spans="1:15" ht="12" customHeight="1">
      <c r="A36" s="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2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2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2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2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2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2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2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2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2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2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2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2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2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2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2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2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2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2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2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2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2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2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2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2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2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1:15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5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35:H35"/>
  </mergeCells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1">
      <selection activeCell="F55" sqref="F55"/>
    </sheetView>
  </sheetViews>
  <sheetFormatPr defaultColWidth="14.421875" defaultRowHeight="15" customHeight="1"/>
  <cols>
    <col min="1" max="1" width="19.7109375" style="0" customWidth="1"/>
    <col min="2" max="2" width="14.28125" style="0" customWidth="1"/>
    <col min="3" max="3" width="44.7109375" style="0" customWidth="1"/>
    <col min="4" max="4" width="10.00390625" style="0" hidden="1" customWidth="1"/>
    <col min="5" max="5" width="13.140625" style="0" customWidth="1"/>
    <col min="6" max="24" width="10.00390625" style="0" customWidth="1"/>
  </cols>
  <sheetData>
    <row r="1" spans="1:24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4" t="s">
        <v>1</v>
      </c>
      <c r="B3" s="4" t="s">
        <v>2</v>
      </c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4"/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25">
      <c r="A5" s="43" t="s">
        <v>246</v>
      </c>
      <c r="B5" s="43"/>
      <c r="C5" s="43"/>
      <c r="D5" s="44"/>
      <c r="E5" s="4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4.25">
      <c r="A6" s="44"/>
      <c r="B6" s="44"/>
      <c r="C6" s="44"/>
      <c r="D6" s="44"/>
      <c r="E6" s="4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47.25" customHeight="1">
      <c r="A7" s="249" t="s">
        <v>247</v>
      </c>
      <c r="B7" s="224"/>
      <c r="C7" s="224"/>
      <c r="D7" s="224"/>
      <c r="E7" s="22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4.25" customHeight="1">
      <c r="A8" s="10"/>
      <c r="B8" s="4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4.25" customHeight="1">
      <c r="A9" s="10"/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4.25">
      <c r="A10" s="10"/>
      <c r="B10" s="250" t="s">
        <v>229</v>
      </c>
      <c r="C10" s="251"/>
      <c r="D10" s="251"/>
      <c r="E10" s="25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4.25">
      <c r="A11" s="10"/>
      <c r="B11" s="46"/>
      <c r="C11" s="46"/>
      <c r="D11" s="46"/>
      <c r="E11" s="4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30" customHeight="1">
      <c r="A12" s="47"/>
      <c r="B12" s="124" t="s">
        <v>248</v>
      </c>
      <c r="C12" s="125" t="s">
        <v>249</v>
      </c>
      <c r="D12" s="125">
        <v>2019</v>
      </c>
      <c r="E12" s="125">
        <v>2020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4.25">
      <c r="A13" s="10"/>
      <c r="B13" s="126" t="s">
        <v>250</v>
      </c>
      <c r="C13" s="127" t="s">
        <v>251</v>
      </c>
      <c r="D13" s="24">
        <v>54327</v>
      </c>
      <c r="E13" s="24">
        <v>48510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4.25">
      <c r="A14" s="10"/>
      <c r="B14" s="126" t="s">
        <v>252</v>
      </c>
      <c r="C14" s="128" t="s">
        <v>253</v>
      </c>
      <c r="D14" s="24"/>
      <c r="E14" s="24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9.25" customHeight="1" hidden="1">
      <c r="A15" s="132" t="s">
        <v>254</v>
      </c>
      <c r="B15" s="126"/>
      <c r="C15" s="128"/>
      <c r="D15" s="24">
        <v>25535.51</v>
      </c>
      <c r="E15" s="24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9.25" customHeight="1" hidden="1">
      <c r="A16" s="132" t="s">
        <v>254</v>
      </c>
      <c r="B16" s="126"/>
      <c r="C16" s="128"/>
      <c r="D16" s="24"/>
      <c r="E16" s="2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9.25" customHeight="1" hidden="1">
      <c r="A17" s="132" t="s">
        <v>254</v>
      </c>
      <c r="B17" s="126"/>
      <c r="C17" s="127"/>
      <c r="D17" s="24"/>
      <c r="E17" s="24"/>
      <c r="F17" s="10"/>
      <c r="G17" s="10"/>
      <c r="H17" s="4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4.25">
      <c r="A18" s="49"/>
      <c r="B18" s="129"/>
      <c r="C18" s="130" t="s">
        <v>9</v>
      </c>
      <c r="D18" s="131">
        <f>SUM(D13:D17)</f>
        <v>79862.51</v>
      </c>
      <c r="E18" s="131">
        <f>SUM(E13:E17)</f>
        <v>48510</v>
      </c>
      <c r="F18" s="10"/>
      <c r="G18" s="10"/>
      <c r="H18" s="5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25">
      <c r="A19" s="10"/>
      <c r="B19" s="46"/>
      <c r="C19" s="46"/>
      <c r="D19" s="46"/>
      <c r="E19" s="4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30" customHeight="1">
      <c r="A20" s="21"/>
      <c r="B20" s="124" t="s">
        <v>248</v>
      </c>
      <c r="C20" s="125" t="s">
        <v>255</v>
      </c>
      <c r="D20" s="125">
        <v>2019</v>
      </c>
      <c r="E20" s="125">
        <v>2020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29.25" customHeight="1">
      <c r="A21" s="7"/>
      <c r="B21" s="126"/>
      <c r="C21" s="128" t="s">
        <v>256</v>
      </c>
      <c r="D21" s="24"/>
      <c r="E21" s="2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customHeight="1">
      <c r="A22" s="7"/>
      <c r="B22" s="126" t="s">
        <v>257</v>
      </c>
      <c r="C22" s="127" t="s">
        <v>258</v>
      </c>
      <c r="D22" s="24">
        <v>1000</v>
      </c>
      <c r="E22" s="24">
        <v>1000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>
      <c r="A23" s="7"/>
      <c r="B23" s="126" t="s">
        <v>259</v>
      </c>
      <c r="C23" s="127" t="s">
        <v>260</v>
      </c>
      <c r="D23" s="24"/>
      <c r="E23" s="2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9.25" customHeight="1" hidden="1">
      <c r="A24" s="132" t="s">
        <v>254</v>
      </c>
      <c r="B24" s="126"/>
      <c r="C24" s="127"/>
      <c r="D24" s="24"/>
      <c r="E24" s="2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9.25" customHeight="1" hidden="1">
      <c r="A25" s="132" t="s">
        <v>254</v>
      </c>
      <c r="B25" s="126"/>
      <c r="C25" s="127"/>
      <c r="D25" s="24"/>
      <c r="E25" s="2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9.25" customHeight="1" hidden="1">
      <c r="A26" s="132" t="s">
        <v>254</v>
      </c>
      <c r="B26" s="126"/>
      <c r="C26" s="127"/>
      <c r="D26" s="24"/>
      <c r="E26" s="2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>
      <c r="A27" s="133"/>
      <c r="B27" s="129"/>
      <c r="C27" s="130" t="s">
        <v>9</v>
      </c>
      <c r="D27" s="131">
        <f>SUM(D21:D26)</f>
        <v>1000</v>
      </c>
      <c r="E27" s="131">
        <f>SUM(E21:E26)</f>
        <v>1000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 customHeight="1">
      <c r="A28" s="133"/>
      <c r="B28" s="129"/>
      <c r="C28" s="134"/>
      <c r="D28" s="135"/>
      <c r="E28" s="13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>
      <c r="A29" s="13"/>
      <c r="B29" s="136"/>
      <c r="C29" s="137" t="s">
        <v>261</v>
      </c>
      <c r="D29" s="125">
        <v>2019</v>
      </c>
      <c r="E29" s="125">
        <v>2020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.75" customHeight="1">
      <c r="A30" s="7"/>
      <c r="B30" s="126" t="s">
        <v>262</v>
      </c>
      <c r="C30" s="127" t="s">
        <v>263</v>
      </c>
      <c r="D30" s="22">
        <v>18030.36</v>
      </c>
      <c r="E30" s="22">
        <v>18030.36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>
      <c r="A31" s="7"/>
      <c r="B31" s="126" t="s">
        <v>264</v>
      </c>
      <c r="C31" s="127" t="s">
        <v>265</v>
      </c>
      <c r="D31" s="22"/>
      <c r="E31" s="2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>
      <c r="A32" s="7"/>
      <c r="B32" s="126" t="s">
        <v>266</v>
      </c>
      <c r="C32" s="127" t="s">
        <v>267</v>
      </c>
      <c r="D32" s="22"/>
      <c r="E32" s="2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customHeight="1">
      <c r="A33" s="7"/>
      <c r="B33" s="126" t="s">
        <v>268</v>
      </c>
      <c r="C33" s="127" t="s">
        <v>269</v>
      </c>
      <c r="D33" s="22"/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customHeight="1">
      <c r="A34" s="7"/>
      <c r="B34" s="126" t="s">
        <v>270</v>
      </c>
      <c r="C34" s="127" t="s">
        <v>365</v>
      </c>
      <c r="D34" s="22">
        <v>16202.02</v>
      </c>
      <c r="E34" s="22">
        <v>34000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>
      <c r="A35" s="7"/>
      <c r="B35" s="126"/>
      <c r="C35" s="127" t="s">
        <v>271</v>
      </c>
      <c r="D35" s="22"/>
      <c r="E35" s="2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29.25" customHeight="1">
      <c r="A36" s="7"/>
      <c r="B36" s="126" t="s">
        <v>272</v>
      </c>
      <c r="C36" s="128" t="s">
        <v>366</v>
      </c>
      <c r="D36" s="22">
        <v>6010.12</v>
      </c>
      <c r="E36" s="22">
        <v>6010.12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29.25" customHeight="1">
      <c r="A37" s="7"/>
      <c r="B37" s="126" t="s">
        <v>272</v>
      </c>
      <c r="C37" s="128" t="s">
        <v>366</v>
      </c>
      <c r="D37" s="22">
        <v>18926.41</v>
      </c>
      <c r="E37" s="22">
        <v>32480.94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29.25" customHeight="1">
      <c r="A38" s="7"/>
      <c r="B38" s="126" t="s">
        <v>272</v>
      </c>
      <c r="C38" s="128" t="s">
        <v>366</v>
      </c>
      <c r="D38" s="22"/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>
      <c r="A39" s="7"/>
      <c r="B39" s="138"/>
      <c r="C39" s="130" t="s">
        <v>9</v>
      </c>
      <c r="D39" s="131">
        <f>SUM(D30:D38)</f>
        <v>59168.91</v>
      </c>
      <c r="E39" s="131">
        <f>SUM(E30:E38)</f>
        <v>90521.42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4.25" customHeight="1">
      <c r="A40" s="7"/>
      <c r="B40" s="138"/>
      <c r="C40" s="7"/>
      <c r="D40" s="7"/>
      <c r="E40" s="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4.25" customHeight="1">
      <c r="A41" s="7"/>
      <c r="B41" s="138"/>
      <c r="C41" s="7"/>
      <c r="D41" s="7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customHeight="1">
      <c r="A42" s="13"/>
      <c r="B42" s="136"/>
      <c r="C42" s="137" t="s">
        <v>273</v>
      </c>
      <c r="D42" s="125">
        <v>2019</v>
      </c>
      <c r="E42" s="125">
        <v>2020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.75" customHeight="1">
      <c r="A43" s="7"/>
      <c r="B43" s="126" t="s">
        <v>274</v>
      </c>
      <c r="C43" s="127" t="s">
        <v>275</v>
      </c>
      <c r="D43" s="22"/>
      <c r="E43" s="2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customHeight="1">
      <c r="A44" s="7"/>
      <c r="B44" s="129"/>
      <c r="C44" s="7"/>
      <c r="D44" s="139"/>
      <c r="E44" s="13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4.25" customHeight="1">
      <c r="A45" s="7"/>
      <c r="B45" s="138"/>
      <c r="C45" s="7"/>
      <c r="D45" s="7"/>
      <c r="E45" s="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 customHeight="1">
      <c r="A46" s="7"/>
      <c r="B46" s="252" t="s">
        <v>230</v>
      </c>
      <c r="C46" s="253"/>
      <c r="D46" s="253"/>
      <c r="E46" s="2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>
      <c r="A47" s="7"/>
      <c r="B47" s="136"/>
      <c r="C47" s="136"/>
      <c r="D47" s="136"/>
      <c r="E47" s="13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>
      <c r="A48" s="133"/>
      <c r="B48" s="129"/>
      <c r="C48" s="7"/>
      <c r="D48" s="7"/>
      <c r="E48" s="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>
      <c r="A49" s="13"/>
      <c r="B49" s="136"/>
      <c r="C49" s="137" t="s">
        <v>276</v>
      </c>
      <c r="D49" s="125">
        <v>2019</v>
      </c>
      <c r="E49" s="125">
        <v>2020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 customHeight="1">
      <c r="A50" s="13"/>
      <c r="B50" s="126" t="s">
        <v>250</v>
      </c>
      <c r="C50" s="127" t="s">
        <v>251</v>
      </c>
      <c r="D50" s="24"/>
      <c r="E50" s="2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>
      <c r="A51" s="13"/>
      <c r="B51" s="126" t="s">
        <v>277</v>
      </c>
      <c r="C51" s="128" t="s">
        <v>278</v>
      </c>
      <c r="D51" s="24"/>
      <c r="E51" s="24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 customHeight="1">
      <c r="A52" s="7"/>
      <c r="B52" s="126" t="s">
        <v>262</v>
      </c>
      <c r="C52" s="127" t="s">
        <v>263</v>
      </c>
      <c r="D52" s="24"/>
      <c r="E52" s="2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 customHeight="1">
      <c r="A53" s="7"/>
      <c r="B53" s="126" t="s">
        <v>264</v>
      </c>
      <c r="C53" s="127" t="s">
        <v>265</v>
      </c>
      <c r="D53" s="24"/>
      <c r="E53" s="24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>
      <c r="A54" s="7"/>
      <c r="B54" s="126" t="s">
        <v>266</v>
      </c>
      <c r="C54" s="127" t="s">
        <v>267</v>
      </c>
      <c r="D54" s="24"/>
      <c r="E54" s="24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>
      <c r="A55" s="7"/>
      <c r="B55" s="126" t="s">
        <v>270</v>
      </c>
      <c r="C55" s="127" t="s">
        <v>365</v>
      </c>
      <c r="D55" s="24"/>
      <c r="E55" s="24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>
      <c r="A56" s="7"/>
      <c r="B56" s="126"/>
      <c r="C56" s="127" t="s">
        <v>271</v>
      </c>
      <c r="D56" s="24"/>
      <c r="E56" s="2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29.25" customHeight="1">
      <c r="A57" s="7"/>
      <c r="B57" s="126" t="s">
        <v>272</v>
      </c>
      <c r="C57" s="128" t="s">
        <v>367</v>
      </c>
      <c r="D57" s="24"/>
      <c r="E57" s="24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29.25" customHeight="1">
      <c r="A58" s="7"/>
      <c r="B58" s="126" t="s">
        <v>272</v>
      </c>
      <c r="C58" s="128" t="s">
        <v>367</v>
      </c>
      <c r="D58" s="24"/>
      <c r="E58" s="24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29.25" customHeight="1">
      <c r="A59" s="7"/>
      <c r="B59" s="126" t="s">
        <v>272</v>
      </c>
      <c r="C59" s="128" t="s">
        <v>367</v>
      </c>
      <c r="D59" s="24"/>
      <c r="E59" s="24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>
      <c r="A60" s="7"/>
      <c r="B60" s="138"/>
      <c r="C60" s="130" t="s">
        <v>9</v>
      </c>
      <c r="D60" s="131">
        <f>SUM(D50:D59)</f>
        <v>0</v>
      </c>
      <c r="E60" s="131">
        <f>SUM(E50:E59)</f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4.25" customHeight="1">
      <c r="A61" s="7"/>
      <c r="B61" s="138"/>
      <c r="C61" s="7"/>
      <c r="D61" s="7"/>
      <c r="E61" s="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4.25" customHeight="1">
      <c r="A62" s="7"/>
      <c r="B62" s="138"/>
      <c r="C62" s="7"/>
      <c r="D62" s="7"/>
      <c r="E62" s="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>
      <c r="A63" s="7"/>
      <c r="B63" s="252" t="s">
        <v>9</v>
      </c>
      <c r="C63" s="253"/>
      <c r="D63" s="253"/>
      <c r="E63" s="2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4.25" customHeight="1">
      <c r="A64" s="7"/>
      <c r="B64" s="138"/>
      <c r="C64" s="7"/>
      <c r="D64" s="7"/>
      <c r="E64" s="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25.5" customHeight="1">
      <c r="A65" s="7"/>
      <c r="B65" s="138"/>
      <c r="C65" s="7"/>
      <c r="D65" s="140">
        <v>2019</v>
      </c>
      <c r="E65" s="140">
        <v>2020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customHeight="1">
      <c r="A66" s="7"/>
      <c r="B66" s="129"/>
      <c r="C66" s="141" t="s">
        <v>279</v>
      </c>
      <c r="D66" s="24">
        <f>+D18+D27+D39+D43</f>
        <v>140031.41999999998</v>
      </c>
      <c r="E66" s="24">
        <f>+E18+E27+E39+E43</f>
        <v>140031.41999999998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customHeight="1">
      <c r="A67" s="7"/>
      <c r="B67" s="129"/>
      <c r="C67" s="141" t="s">
        <v>280</v>
      </c>
      <c r="D67" s="24">
        <f>+D60</f>
        <v>0</v>
      </c>
      <c r="E67" s="24">
        <f>+E60</f>
        <v>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>
      <c r="A68" s="7"/>
      <c r="B68" s="138"/>
      <c r="C68" s="130" t="s">
        <v>9</v>
      </c>
      <c r="D68" s="142">
        <f>+D66+D67</f>
        <v>140031.41999999998</v>
      </c>
      <c r="E68" s="142">
        <f>+E66+E67</f>
        <v>140031.41999999998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4.25" customHeight="1">
      <c r="A69" s="10"/>
      <c r="B69" s="4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ht="15.75" customHeight="1">
      <c r="B70" s="51"/>
    </row>
    <row r="71" ht="15.75" customHeight="1">
      <c r="B71" s="51"/>
    </row>
    <row r="72" ht="15.75" customHeight="1">
      <c r="B72" s="51"/>
    </row>
    <row r="73" ht="15.75" customHeight="1">
      <c r="B73" s="51"/>
    </row>
    <row r="74" ht="15.75" customHeight="1">
      <c r="B74" s="51"/>
    </row>
    <row r="75" ht="15.75" customHeight="1">
      <c r="B75" s="51"/>
    </row>
    <row r="76" ht="15.75" customHeight="1">
      <c r="B76" s="51"/>
    </row>
    <row r="77" ht="15.75" customHeight="1">
      <c r="B77" s="51"/>
    </row>
    <row r="78" ht="15.75" customHeight="1">
      <c r="B78" s="51"/>
    </row>
    <row r="79" ht="15.75" customHeight="1">
      <c r="B79" s="51"/>
    </row>
    <row r="80" ht="15.75" customHeight="1">
      <c r="B80" s="51"/>
    </row>
    <row r="81" ht="15.75" customHeight="1">
      <c r="B81" s="51"/>
    </row>
    <row r="82" ht="15.75" customHeight="1">
      <c r="B82" s="51"/>
    </row>
    <row r="83" ht="15.75" customHeight="1">
      <c r="B83" s="51"/>
    </row>
    <row r="84" ht="15.75" customHeight="1">
      <c r="B84" s="51"/>
    </row>
    <row r="85" ht="15.75" customHeight="1">
      <c r="B85" s="51"/>
    </row>
    <row r="86" ht="15.75" customHeight="1">
      <c r="B86" s="51"/>
    </row>
    <row r="87" ht="15.75" customHeight="1">
      <c r="B87" s="51"/>
    </row>
    <row r="88" ht="15.75" customHeight="1">
      <c r="B88" s="51"/>
    </row>
    <row r="89" ht="15.75" customHeight="1">
      <c r="B89" s="51"/>
    </row>
    <row r="90" ht="15.75" customHeight="1">
      <c r="B90" s="51"/>
    </row>
    <row r="91" ht="15.75" customHeight="1">
      <c r="B91" s="51"/>
    </row>
    <row r="92" ht="15.75" customHeight="1">
      <c r="B92" s="51"/>
    </row>
    <row r="93" ht="15.75" customHeight="1">
      <c r="B93" s="51"/>
    </row>
    <row r="94" ht="15.75" customHeight="1">
      <c r="B94" s="51"/>
    </row>
    <row r="95" ht="15.75" customHeight="1">
      <c r="B95" s="51"/>
    </row>
    <row r="96" ht="15.75" customHeight="1">
      <c r="B96" s="51"/>
    </row>
    <row r="97" ht="15.75" customHeight="1">
      <c r="B97" s="51"/>
    </row>
    <row r="98" ht="15.75" customHeight="1">
      <c r="B98" s="51"/>
    </row>
    <row r="99" ht="15.75" customHeight="1">
      <c r="B99" s="51"/>
    </row>
    <row r="100" ht="15.75" customHeight="1">
      <c r="B100" s="51"/>
    </row>
    <row r="101" ht="15.75" customHeight="1">
      <c r="B101" s="51"/>
    </row>
    <row r="102" ht="15.75" customHeight="1">
      <c r="B102" s="51"/>
    </row>
    <row r="103" ht="15.75" customHeight="1">
      <c r="B103" s="51"/>
    </row>
    <row r="104" ht="15.75" customHeight="1">
      <c r="B104" s="51"/>
    </row>
    <row r="105" ht="15.75" customHeight="1">
      <c r="B105" s="51"/>
    </row>
    <row r="106" ht="15.75" customHeight="1">
      <c r="B106" s="51"/>
    </row>
    <row r="107" ht="15.75" customHeight="1">
      <c r="B107" s="51"/>
    </row>
    <row r="108" ht="15.75" customHeight="1">
      <c r="B108" s="51"/>
    </row>
    <row r="109" ht="15.75" customHeight="1">
      <c r="B109" s="51"/>
    </row>
    <row r="110" ht="15.75" customHeight="1">
      <c r="B110" s="51"/>
    </row>
    <row r="111" ht="15.75" customHeight="1">
      <c r="B111" s="51"/>
    </row>
    <row r="112" ht="15.75" customHeight="1">
      <c r="B112" s="51"/>
    </row>
    <row r="113" ht="15.75" customHeight="1">
      <c r="B113" s="51"/>
    </row>
    <row r="114" ht="15.75" customHeight="1">
      <c r="B114" s="51"/>
    </row>
    <row r="115" ht="15.75" customHeight="1">
      <c r="B115" s="51"/>
    </row>
    <row r="116" ht="15.75" customHeight="1">
      <c r="B116" s="51"/>
    </row>
    <row r="117" ht="15.75" customHeight="1">
      <c r="B117" s="51"/>
    </row>
    <row r="118" ht="15.75" customHeight="1">
      <c r="B118" s="51"/>
    </row>
    <row r="119" ht="15.75" customHeight="1">
      <c r="B119" s="51"/>
    </row>
    <row r="120" ht="15.75" customHeight="1">
      <c r="B120" s="51"/>
    </row>
    <row r="121" ht="15.75" customHeight="1">
      <c r="B121" s="51"/>
    </row>
    <row r="122" ht="15.75" customHeight="1">
      <c r="B122" s="51"/>
    </row>
    <row r="123" ht="15.75" customHeight="1">
      <c r="B123" s="51"/>
    </row>
    <row r="124" ht="15.75" customHeight="1">
      <c r="B124" s="51"/>
    </row>
    <row r="125" ht="15.75" customHeight="1">
      <c r="B125" s="51"/>
    </row>
    <row r="126" ht="15.75" customHeight="1">
      <c r="B126" s="51"/>
    </row>
    <row r="127" ht="15.75" customHeight="1">
      <c r="B127" s="51"/>
    </row>
    <row r="128" ht="15.75" customHeight="1">
      <c r="B128" s="51"/>
    </row>
    <row r="129" ht="15.75" customHeight="1">
      <c r="B129" s="51"/>
    </row>
    <row r="130" ht="15.75" customHeight="1">
      <c r="B130" s="51"/>
    </row>
    <row r="131" ht="15.75" customHeight="1">
      <c r="B131" s="51"/>
    </row>
    <row r="132" ht="15.75" customHeight="1">
      <c r="B132" s="51"/>
    </row>
    <row r="133" ht="15.75" customHeight="1">
      <c r="B133" s="51"/>
    </row>
    <row r="134" ht="15.75" customHeight="1">
      <c r="B134" s="51"/>
    </row>
    <row r="135" ht="15.75" customHeight="1">
      <c r="B135" s="51"/>
    </row>
    <row r="136" ht="15.75" customHeight="1">
      <c r="B136" s="51"/>
    </row>
    <row r="137" ht="15.75" customHeight="1">
      <c r="B137" s="51"/>
    </row>
    <row r="138" ht="15.75" customHeight="1">
      <c r="B138" s="51"/>
    </row>
    <row r="139" ht="15.75" customHeight="1">
      <c r="B139" s="51"/>
    </row>
    <row r="140" ht="15.75" customHeight="1">
      <c r="B140" s="51"/>
    </row>
    <row r="141" ht="15.75" customHeight="1">
      <c r="B141" s="51"/>
    </row>
    <row r="142" ht="15.75" customHeight="1">
      <c r="B142" s="51"/>
    </row>
    <row r="143" ht="15.75" customHeight="1">
      <c r="B143" s="51"/>
    </row>
    <row r="144" ht="15.75" customHeight="1">
      <c r="B144" s="51"/>
    </row>
    <row r="145" ht="15.75" customHeight="1">
      <c r="B145" s="51"/>
    </row>
    <row r="146" ht="15.75" customHeight="1">
      <c r="B146" s="51"/>
    </row>
    <row r="147" ht="15.75" customHeight="1">
      <c r="B147" s="51"/>
    </row>
    <row r="148" ht="15.75" customHeight="1">
      <c r="B148" s="51"/>
    </row>
    <row r="149" ht="15.75" customHeight="1">
      <c r="B149" s="51"/>
    </row>
    <row r="150" ht="15.75" customHeight="1">
      <c r="B150" s="51"/>
    </row>
    <row r="151" ht="15.75" customHeight="1">
      <c r="B151" s="51"/>
    </row>
    <row r="152" ht="15.75" customHeight="1">
      <c r="B152" s="51"/>
    </row>
    <row r="153" ht="15.75" customHeight="1">
      <c r="B153" s="51"/>
    </row>
    <row r="154" ht="15.75" customHeight="1">
      <c r="B154" s="51"/>
    </row>
    <row r="155" ht="15.75" customHeight="1">
      <c r="B155" s="51"/>
    </row>
    <row r="156" ht="15.75" customHeight="1">
      <c r="B156" s="51"/>
    </row>
    <row r="157" ht="15.75" customHeight="1">
      <c r="B157" s="51"/>
    </row>
    <row r="158" ht="15.75" customHeight="1">
      <c r="B158" s="51"/>
    </row>
    <row r="159" ht="15.75" customHeight="1">
      <c r="B159" s="51"/>
    </row>
    <row r="160" ht="15.75" customHeight="1">
      <c r="B160" s="51"/>
    </row>
    <row r="161" ht="15.75" customHeight="1">
      <c r="B161" s="51"/>
    </row>
    <row r="162" ht="15.75" customHeight="1">
      <c r="B162" s="51"/>
    </row>
    <row r="163" ht="15.75" customHeight="1">
      <c r="B163" s="51"/>
    </row>
    <row r="164" ht="15.75" customHeight="1">
      <c r="B164" s="51"/>
    </row>
    <row r="165" ht="15.75" customHeight="1">
      <c r="B165" s="51"/>
    </row>
    <row r="166" ht="15.75" customHeight="1">
      <c r="B166" s="51"/>
    </row>
    <row r="167" ht="15.75" customHeight="1">
      <c r="B167" s="51"/>
    </row>
    <row r="168" ht="15.75" customHeight="1">
      <c r="B168" s="51"/>
    </row>
    <row r="169" ht="15.75" customHeight="1">
      <c r="B169" s="51"/>
    </row>
    <row r="170" ht="15.75" customHeight="1">
      <c r="B170" s="51"/>
    </row>
    <row r="171" ht="15.75" customHeight="1">
      <c r="B171" s="51"/>
    </row>
    <row r="172" ht="15.75" customHeight="1">
      <c r="B172" s="51"/>
    </row>
    <row r="173" ht="15.75" customHeight="1">
      <c r="B173" s="51"/>
    </row>
    <row r="174" ht="15.75" customHeight="1">
      <c r="B174" s="51"/>
    </row>
    <row r="175" ht="15.75" customHeight="1">
      <c r="B175" s="51"/>
    </row>
    <row r="176" ht="15.75" customHeight="1">
      <c r="B176" s="51"/>
    </row>
    <row r="177" ht="15.75" customHeight="1">
      <c r="B177" s="51"/>
    </row>
    <row r="178" ht="15.75" customHeight="1">
      <c r="B178" s="51"/>
    </row>
    <row r="179" ht="15.75" customHeight="1">
      <c r="B179" s="51"/>
    </row>
    <row r="180" ht="15.75" customHeight="1">
      <c r="B180" s="51"/>
    </row>
    <row r="181" ht="15.75" customHeight="1">
      <c r="B181" s="51"/>
    </row>
    <row r="182" ht="15.75" customHeight="1">
      <c r="B182" s="51"/>
    </row>
    <row r="183" ht="15.75" customHeight="1">
      <c r="B183" s="51"/>
    </row>
    <row r="184" ht="15.75" customHeight="1">
      <c r="B184" s="51"/>
    </row>
    <row r="185" ht="15.75" customHeight="1">
      <c r="B185" s="51"/>
    </row>
    <row r="186" ht="15.75" customHeight="1">
      <c r="B186" s="51"/>
    </row>
    <row r="187" ht="15.75" customHeight="1">
      <c r="B187" s="51"/>
    </row>
    <row r="188" ht="15.75" customHeight="1">
      <c r="B188" s="51"/>
    </row>
    <row r="189" ht="15.75" customHeight="1">
      <c r="B189" s="51"/>
    </row>
    <row r="190" ht="15.75" customHeight="1">
      <c r="B190" s="51"/>
    </row>
    <row r="191" ht="15.75" customHeight="1">
      <c r="B191" s="51"/>
    </row>
    <row r="192" ht="15.75" customHeight="1">
      <c r="B192" s="51"/>
    </row>
    <row r="193" ht="15.75" customHeight="1">
      <c r="B193" s="51"/>
    </row>
    <row r="194" ht="15.75" customHeight="1">
      <c r="B194" s="51"/>
    </row>
    <row r="195" ht="15.75" customHeight="1">
      <c r="B195" s="51"/>
    </row>
    <row r="196" ht="15.75" customHeight="1">
      <c r="B196" s="51"/>
    </row>
    <row r="197" ht="15.75" customHeight="1">
      <c r="B197" s="51"/>
    </row>
    <row r="198" ht="15.75" customHeight="1">
      <c r="B198" s="51"/>
    </row>
    <row r="199" ht="15.75" customHeight="1">
      <c r="B199" s="51"/>
    </row>
    <row r="200" ht="15.75" customHeight="1">
      <c r="B200" s="51"/>
    </row>
    <row r="201" ht="15.75" customHeight="1">
      <c r="B201" s="51"/>
    </row>
    <row r="202" ht="15.75" customHeight="1">
      <c r="B202" s="51"/>
    </row>
    <row r="203" ht="15.75" customHeight="1">
      <c r="B203" s="51"/>
    </row>
    <row r="204" ht="15.75" customHeight="1">
      <c r="B204" s="51"/>
    </row>
    <row r="205" ht="15.75" customHeight="1">
      <c r="B205" s="51"/>
    </row>
    <row r="206" ht="15.75" customHeight="1">
      <c r="B206" s="51"/>
    </row>
    <row r="207" ht="15.75" customHeight="1">
      <c r="B207" s="51"/>
    </row>
    <row r="208" ht="15.75" customHeight="1">
      <c r="B208" s="51"/>
    </row>
    <row r="209" ht="15.75" customHeight="1">
      <c r="B209" s="51"/>
    </row>
    <row r="210" ht="15.75" customHeight="1">
      <c r="B210" s="51"/>
    </row>
    <row r="211" ht="15.75" customHeight="1">
      <c r="B211" s="51"/>
    </row>
    <row r="212" ht="15.75" customHeight="1">
      <c r="B212" s="51"/>
    </row>
    <row r="213" ht="15.75" customHeight="1">
      <c r="B213" s="51"/>
    </row>
    <row r="214" ht="15.75" customHeight="1">
      <c r="B214" s="51"/>
    </row>
    <row r="215" ht="15.75" customHeight="1">
      <c r="B215" s="51"/>
    </row>
    <row r="216" ht="15.75" customHeight="1">
      <c r="B216" s="51"/>
    </row>
    <row r="217" ht="15.75" customHeight="1">
      <c r="B217" s="51"/>
    </row>
    <row r="218" ht="15.75" customHeight="1">
      <c r="B218" s="51"/>
    </row>
    <row r="219" ht="15.75" customHeight="1">
      <c r="B219" s="51"/>
    </row>
    <row r="220" ht="15.75" customHeight="1">
      <c r="B220" s="51"/>
    </row>
    <row r="221" ht="15.75" customHeight="1">
      <c r="B221" s="51"/>
    </row>
    <row r="222" ht="15.75" customHeight="1">
      <c r="B222" s="51"/>
    </row>
    <row r="223" ht="15.75" customHeight="1">
      <c r="B223" s="51"/>
    </row>
    <row r="224" ht="15.75" customHeight="1">
      <c r="B224" s="51"/>
    </row>
    <row r="225" ht="15.75" customHeight="1">
      <c r="B225" s="51"/>
    </row>
    <row r="226" ht="15.75" customHeight="1">
      <c r="B226" s="51"/>
    </row>
    <row r="227" ht="15.75" customHeight="1">
      <c r="B227" s="51"/>
    </row>
    <row r="228" ht="15.75" customHeight="1">
      <c r="B228" s="51"/>
    </row>
    <row r="229" ht="15.75" customHeight="1">
      <c r="B229" s="51"/>
    </row>
    <row r="230" ht="15.75" customHeight="1">
      <c r="B230" s="51"/>
    </row>
    <row r="231" ht="15.75" customHeight="1">
      <c r="B231" s="51"/>
    </row>
    <row r="232" ht="15.75" customHeight="1">
      <c r="B232" s="51"/>
    </row>
    <row r="233" ht="15.75" customHeight="1">
      <c r="B233" s="51"/>
    </row>
    <row r="234" ht="15.75" customHeight="1">
      <c r="B234" s="51"/>
    </row>
    <row r="235" ht="15.75" customHeight="1">
      <c r="B235" s="51"/>
    </row>
    <row r="236" ht="15.75" customHeight="1">
      <c r="B236" s="51"/>
    </row>
    <row r="237" ht="15.75" customHeight="1">
      <c r="B237" s="51"/>
    </row>
    <row r="238" ht="15.75" customHeight="1">
      <c r="B238" s="51"/>
    </row>
    <row r="239" ht="15.75" customHeight="1">
      <c r="B239" s="51"/>
    </row>
    <row r="240" ht="15.75" customHeight="1">
      <c r="B240" s="51"/>
    </row>
    <row r="241" ht="15.75" customHeight="1">
      <c r="B241" s="51"/>
    </row>
    <row r="242" ht="15.75" customHeight="1">
      <c r="B242" s="51"/>
    </row>
    <row r="243" ht="15.75" customHeight="1">
      <c r="B243" s="51"/>
    </row>
    <row r="244" ht="15.75" customHeight="1">
      <c r="B244" s="51"/>
    </row>
    <row r="245" ht="15.75" customHeight="1">
      <c r="B245" s="51"/>
    </row>
    <row r="246" ht="15.75" customHeight="1">
      <c r="B246" s="51"/>
    </row>
    <row r="247" ht="15.75" customHeight="1">
      <c r="B247" s="51"/>
    </row>
    <row r="248" ht="15.75" customHeight="1">
      <c r="B248" s="51"/>
    </row>
    <row r="249" ht="15.75" customHeight="1">
      <c r="B249" s="51"/>
    </row>
    <row r="250" ht="15.75" customHeight="1">
      <c r="B250" s="51"/>
    </row>
    <row r="251" ht="15.75" customHeight="1">
      <c r="B251" s="51"/>
    </row>
    <row r="252" ht="15.75" customHeight="1">
      <c r="B252" s="51"/>
    </row>
    <row r="253" ht="15.75" customHeight="1">
      <c r="B253" s="51"/>
    </row>
    <row r="254" ht="15.75" customHeight="1">
      <c r="B254" s="51"/>
    </row>
    <row r="255" ht="15.75" customHeight="1">
      <c r="B255" s="51"/>
    </row>
    <row r="256" ht="15.75" customHeight="1">
      <c r="B256" s="51"/>
    </row>
    <row r="257" ht="15.75" customHeight="1">
      <c r="B257" s="51"/>
    </row>
    <row r="258" ht="15.75" customHeight="1">
      <c r="B258" s="51"/>
    </row>
    <row r="259" ht="15.75" customHeight="1">
      <c r="B259" s="51"/>
    </row>
    <row r="260" ht="15.75" customHeight="1">
      <c r="B260" s="51"/>
    </row>
    <row r="261" ht="15.75" customHeight="1">
      <c r="B261" s="51"/>
    </row>
    <row r="262" ht="15.75" customHeight="1">
      <c r="B262" s="51"/>
    </row>
    <row r="263" ht="15.75" customHeight="1">
      <c r="B263" s="51"/>
    </row>
    <row r="264" ht="15.75" customHeight="1">
      <c r="B264" s="51"/>
    </row>
    <row r="265" ht="15.75" customHeight="1">
      <c r="B265" s="51"/>
    </row>
    <row r="266" ht="15.75" customHeight="1">
      <c r="B266" s="51"/>
    </row>
    <row r="267" ht="15.75" customHeight="1">
      <c r="B267" s="51"/>
    </row>
    <row r="268" ht="15.75" customHeight="1">
      <c r="B268" s="51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4">
    <mergeCell ref="A7:E7"/>
    <mergeCell ref="B10:E10"/>
    <mergeCell ref="B46:E46"/>
    <mergeCell ref="B63:E63"/>
  </mergeCells>
  <printOptions/>
  <pageMargins left="0.7" right="0.7" top="0.75" bottom="0.7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E51" sqref="E51"/>
    </sheetView>
  </sheetViews>
  <sheetFormatPr defaultColWidth="11.421875" defaultRowHeight="15"/>
  <cols>
    <col min="5" max="5" width="16.00390625" style="0" customWidth="1"/>
    <col min="7" max="7" width="14.2812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9" ht="14.25">
      <c r="A7" s="144"/>
      <c r="B7" s="144"/>
      <c r="C7" s="144"/>
      <c r="D7" s="144"/>
      <c r="E7" s="144"/>
      <c r="F7" s="144"/>
      <c r="G7" s="144"/>
      <c r="I7" s="180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12</v>
      </c>
      <c r="D9" s="174"/>
      <c r="E9" s="266" t="s">
        <v>229</v>
      </c>
      <c r="F9" s="267"/>
      <c r="G9" s="176"/>
    </row>
    <row r="10" spans="1:7" ht="14.25">
      <c r="A10" s="264" t="s">
        <v>287</v>
      </c>
      <c r="B10" s="265"/>
      <c r="C10" s="175">
        <v>120</v>
      </c>
      <c r="D10" s="174"/>
      <c r="E10" s="266" t="s">
        <v>288</v>
      </c>
      <c r="F10" s="267"/>
      <c r="G10" s="176"/>
    </row>
    <row r="11" spans="1:7" ht="14.25">
      <c r="A11" s="264" t="s">
        <v>289</v>
      </c>
      <c r="B11" s="265"/>
      <c r="C11" s="175">
        <v>12000</v>
      </c>
      <c r="D11" s="174"/>
      <c r="E11" s="266" t="s">
        <v>288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292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147"/>
      <c r="B25" s="144"/>
      <c r="C25" s="144"/>
      <c r="D25" s="144"/>
      <c r="E25" s="154">
        <f>E26+E28</f>
        <v>2018565.779999999</v>
      </c>
      <c r="F25" s="144"/>
      <c r="G25" s="148"/>
    </row>
    <row r="26" spans="1:7" ht="14.25">
      <c r="A26" s="262" t="s">
        <v>295</v>
      </c>
      <c r="B26" s="263"/>
      <c r="C26" s="144"/>
      <c r="D26" s="144"/>
      <c r="E26" s="155">
        <f>'PD 2020'!B33+'PD 2020'!D33+'F-O 2020'!C162+'F-O 2020'!E162-'F-O 2020'!C157-'F-O 2020'!C158+'F-VD 2020'!D29+'F-VD 2020'!E29+'FI 2020'!K13+'F-C 2020'!D24+'F-C 2020'!E24</f>
        <v>2018565.779999999</v>
      </c>
      <c r="F26" s="144"/>
      <c r="G26" s="148"/>
    </row>
    <row r="27" spans="1:7" ht="14.25">
      <c r="A27" s="147" t="s">
        <v>296</v>
      </c>
      <c r="B27" s="144"/>
      <c r="C27" s="144"/>
      <c r="D27" s="144"/>
      <c r="E27" s="156"/>
      <c r="F27" s="144"/>
      <c r="G27" s="148"/>
    </row>
    <row r="28" spans="1:7" ht="14.25">
      <c r="A28" s="147" t="s">
        <v>297</v>
      </c>
      <c r="B28" s="144"/>
      <c r="C28" s="144"/>
      <c r="D28" s="144"/>
      <c r="E28" s="157"/>
      <c r="F28" s="144"/>
      <c r="G28" s="148"/>
    </row>
    <row r="29" spans="1:7" ht="14.25">
      <c r="A29" s="147"/>
      <c r="B29" s="144"/>
      <c r="C29" s="144"/>
      <c r="D29" s="144"/>
      <c r="E29" s="158"/>
      <c r="F29" s="144"/>
      <c r="G29" s="159"/>
    </row>
    <row r="30" spans="1:7" ht="14.25">
      <c r="A30" s="147"/>
      <c r="B30" s="144"/>
      <c r="C30" s="144"/>
      <c r="D30" s="144"/>
      <c r="E30" s="144"/>
      <c r="F30" s="144"/>
      <c r="G30" s="148"/>
    </row>
    <row r="31" spans="1:7" ht="14.25">
      <c r="A31" s="147"/>
      <c r="B31" s="144"/>
      <c r="C31" s="144"/>
      <c r="D31" s="144"/>
      <c r="E31" s="144"/>
      <c r="F31" s="144"/>
      <c r="G31" s="148"/>
    </row>
    <row r="32" spans="1:7" ht="14.25">
      <c r="A32" s="147"/>
      <c r="B32" s="144"/>
      <c r="C32" s="144"/>
      <c r="D32" s="144"/>
      <c r="E32" s="144"/>
      <c r="F32" s="144"/>
      <c r="G32" s="148"/>
    </row>
    <row r="33" spans="1:7" ht="14.25">
      <c r="A33" s="254"/>
      <c r="B33" s="255"/>
      <c r="C33" s="144"/>
      <c r="D33" s="144"/>
      <c r="E33" s="153"/>
      <c r="F33" s="144"/>
      <c r="G33" s="148"/>
    </row>
    <row r="34" spans="1:7" ht="14.25">
      <c r="A34" s="147"/>
      <c r="B34" s="144"/>
      <c r="C34" s="144"/>
      <c r="D34" s="144"/>
      <c r="E34" s="144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E25</f>
        <v>2018565.779999999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299</v>
      </c>
      <c r="D47" s="258"/>
      <c r="E47" s="258"/>
      <c r="F47" s="182"/>
      <c r="G47" s="188">
        <f>G44</f>
        <v>2018565.779999999</v>
      </c>
    </row>
  </sheetData>
  <mergeCells count="19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33:B33"/>
    <mergeCell ref="C44:D44"/>
    <mergeCell ref="C47:E47"/>
    <mergeCell ref="A15:F15"/>
    <mergeCell ref="A16:D16"/>
    <mergeCell ref="A23:B23"/>
    <mergeCell ref="A26:B26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7">
      <selection activeCell="J11" sqref="J11"/>
    </sheetView>
  </sheetViews>
  <sheetFormatPr defaultColWidth="11.421875" defaultRowHeight="15"/>
  <cols>
    <col min="5" max="5" width="15.140625" style="0" customWidth="1"/>
    <col min="6" max="6" width="17.28125" style="0" customWidth="1"/>
    <col min="7" max="7" width="13.42187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12</v>
      </c>
      <c r="D9" s="174"/>
      <c r="E9" s="266" t="s">
        <v>229</v>
      </c>
      <c r="F9" s="267"/>
      <c r="G9" s="176"/>
    </row>
    <row r="10" spans="1:7" ht="14.25">
      <c r="A10" s="264" t="s">
        <v>287</v>
      </c>
      <c r="B10" s="265"/>
      <c r="C10" s="175">
        <v>121</v>
      </c>
      <c r="D10" s="174"/>
      <c r="E10" s="266" t="s">
        <v>301</v>
      </c>
      <c r="F10" s="267"/>
      <c r="G10" s="176"/>
    </row>
    <row r="11" spans="1:7" ht="14.25">
      <c r="A11" s="264" t="s">
        <v>289</v>
      </c>
      <c r="B11" s="265"/>
      <c r="C11" s="175">
        <v>12100</v>
      </c>
      <c r="D11" s="174"/>
      <c r="E11" s="266" t="s">
        <v>301</v>
      </c>
      <c r="F11" s="267"/>
      <c r="G11" s="176"/>
    </row>
    <row r="12" spans="1:7" ht="14.25">
      <c r="A12" s="274" t="s">
        <v>290</v>
      </c>
      <c r="B12" s="275"/>
      <c r="C12" s="181">
        <v>932</v>
      </c>
      <c r="D12" s="182"/>
      <c r="E12" s="257" t="s">
        <v>291</v>
      </c>
      <c r="F12" s="258"/>
      <c r="G12" s="179"/>
    </row>
    <row r="13" spans="1:7" ht="14.25">
      <c r="A13" s="161"/>
      <c r="B13" s="162"/>
      <c r="C13" s="162"/>
      <c r="D13" s="162"/>
      <c r="E13" s="162"/>
      <c r="F13" s="162"/>
      <c r="G13" s="163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292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147"/>
      <c r="B25" s="144"/>
      <c r="C25" s="144"/>
      <c r="D25" s="144"/>
      <c r="E25" s="154">
        <f>E26+E34</f>
        <v>2620695.240000002</v>
      </c>
      <c r="F25" s="144"/>
      <c r="G25" s="148"/>
    </row>
    <row r="26" spans="1:7" ht="14.25">
      <c r="A26" s="262" t="s">
        <v>295</v>
      </c>
      <c r="B26" s="263"/>
      <c r="C26" s="144"/>
      <c r="D26" s="144"/>
      <c r="E26" s="155">
        <f>'PD 2020'!E33+'PD 2020'!F33+'PD 2020'!G33+'F-O 2020'!F162+'F-O 2020'!G162+'F-O 2020'!H162+'F-O 2020'!I162+'F-O 2020'!J162+'F-VD 2020'!G29+'F-VD 2020'!H29+'F-VD 2020'!I29+'F-C 2020'!G24+'F-C 2020'!I24+'F-C 2020'!J24+'F-O 2020'!C157+'F-O 2020'!C158</f>
        <v>2604344.1700000023</v>
      </c>
      <c r="F26" s="144"/>
      <c r="G26" s="148"/>
    </row>
    <row r="27" spans="1:7" ht="14.25">
      <c r="A27" s="147" t="s">
        <v>296</v>
      </c>
      <c r="B27" s="144"/>
      <c r="C27" s="144"/>
      <c r="D27" s="144"/>
      <c r="E27" s="156"/>
      <c r="F27" s="144"/>
      <c r="G27" s="148"/>
    </row>
    <row r="28" spans="1:7" ht="14.25">
      <c r="A28" s="147"/>
      <c r="B28" s="144"/>
      <c r="C28" s="144"/>
      <c r="D28" s="144"/>
      <c r="E28" s="157"/>
      <c r="F28" s="144"/>
      <c r="G28" s="148"/>
    </row>
    <row r="29" spans="1:7" ht="14.25">
      <c r="A29" s="164">
        <f>'RETRIB. VARIABLES TOT.'!D23</f>
        <v>0</v>
      </c>
      <c r="B29" s="144" t="s">
        <v>302</v>
      </c>
      <c r="C29" s="144"/>
      <c r="D29" s="144"/>
      <c r="E29" s="158"/>
      <c r="F29" s="144"/>
      <c r="G29" s="159"/>
    </row>
    <row r="30" spans="1:7" ht="14.25">
      <c r="A30" s="164">
        <f>'RETRIB. VARIABLES TOT.'!D25</f>
        <v>11418.83</v>
      </c>
      <c r="B30" s="144" t="s">
        <v>303</v>
      </c>
      <c r="C30" s="144"/>
      <c r="D30" s="144"/>
      <c r="E30" s="144"/>
      <c r="F30" s="144"/>
      <c r="G30" s="148"/>
    </row>
    <row r="31" spans="1:7" ht="14.25">
      <c r="A31" s="164">
        <f>'RETRIB. VARIABLES TOT.'!D27</f>
        <v>1237.16</v>
      </c>
      <c r="B31" s="144" t="s">
        <v>304</v>
      </c>
      <c r="C31" s="144"/>
      <c r="D31" s="144"/>
      <c r="E31" s="144"/>
      <c r="F31" s="144"/>
      <c r="G31" s="148"/>
    </row>
    <row r="32" spans="1:7" ht="14.25">
      <c r="A32" s="164">
        <f>'RETRIB. VARIABLES TOT.'!D19</f>
        <v>0</v>
      </c>
      <c r="B32" s="144" t="s">
        <v>305</v>
      </c>
      <c r="C32" s="144"/>
      <c r="D32" s="144"/>
      <c r="E32" s="144"/>
      <c r="F32" s="144"/>
      <c r="G32" s="148"/>
    </row>
    <row r="33" spans="1:7" ht="14.25">
      <c r="A33" s="164">
        <f>'RETRIB. VARIABLES TOT.'!D21</f>
        <v>0</v>
      </c>
      <c r="B33" s="144" t="s">
        <v>306</v>
      </c>
      <c r="C33" s="144"/>
      <c r="D33" s="144"/>
      <c r="E33" s="153"/>
      <c r="F33" s="144"/>
      <c r="G33" s="148"/>
    </row>
    <row r="34" spans="1:7" ht="14.25">
      <c r="A34" s="164">
        <f>'RETRIB. VARIABLES TOT.'!D29</f>
        <v>3695.08</v>
      </c>
      <c r="B34" s="144" t="s">
        <v>307</v>
      </c>
      <c r="C34" s="144"/>
      <c r="D34" s="144"/>
      <c r="E34" s="157">
        <f>A29+A30+A31+A32+A33+A34</f>
        <v>16351.07</v>
      </c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E25</f>
        <v>2620695.240000002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308</v>
      </c>
      <c r="D47" s="258"/>
      <c r="E47" s="258"/>
      <c r="F47" s="182"/>
      <c r="G47" s="188">
        <f>G44</f>
        <v>2620695.240000002</v>
      </c>
    </row>
  </sheetData>
  <mergeCells count="18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C44:D44"/>
    <mergeCell ref="C47:E47"/>
    <mergeCell ref="A15:F15"/>
    <mergeCell ref="A16:D16"/>
    <mergeCell ref="A23:B23"/>
    <mergeCell ref="A26:B26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2">
      <selection activeCell="M24" sqref="M24"/>
    </sheetView>
  </sheetViews>
  <sheetFormatPr defaultColWidth="11.421875" defaultRowHeight="15"/>
  <sheetData>
    <row r="1" spans="1:8" ht="14.25">
      <c r="A1" s="270" t="s">
        <v>300</v>
      </c>
      <c r="B1" s="271"/>
      <c r="C1" s="271"/>
      <c r="D1" s="271"/>
      <c r="E1" s="271"/>
      <c r="F1" s="143"/>
      <c r="G1" s="143"/>
      <c r="H1" s="165"/>
    </row>
    <row r="2" spans="1:8" ht="14.25">
      <c r="A2" s="143"/>
      <c r="B2" s="143"/>
      <c r="C2" s="143"/>
      <c r="D2" s="143"/>
      <c r="E2" s="143"/>
      <c r="F2" s="143"/>
      <c r="G2" s="143"/>
      <c r="H2" s="165"/>
    </row>
    <row r="3" spans="1:8" ht="14.25">
      <c r="A3" s="144"/>
      <c r="B3" s="144"/>
      <c r="C3" s="144"/>
      <c r="D3" s="144"/>
      <c r="E3" s="144"/>
      <c r="F3" s="144"/>
      <c r="G3" s="144"/>
      <c r="H3" s="165"/>
    </row>
    <row r="4" spans="1:8" ht="14.25">
      <c r="A4" s="259" t="s">
        <v>281</v>
      </c>
      <c r="B4" s="260"/>
      <c r="C4" s="260"/>
      <c r="D4" s="260"/>
      <c r="E4" s="260"/>
      <c r="F4" s="261"/>
      <c r="G4" s="146"/>
      <c r="H4" s="165"/>
    </row>
    <row r="5" spans="1:8" ht="14.25">
      <c r="A5" s="262" t="s">
        <v>282</v>
      </c>
      <c r="B5" s="255"/>
      <c r="C5" s="255"/>
      <c r="D5" s="255"/>
      <c r="E5" s="255"/>
      <c r="F5" s="263"/>
      <c r="G5" s="148"/>
      <c r="H5" s="165"/>
    </row>
    <row r="6" spans="1:8" ht="14.25">
      <c r="A6" s="272" t="s">
        <v>283</v>
      </c>
      <c r="B6" s="273"/>
      <c r="C6" s="150"/>
      <c r="D6" s="150"/>
      <c r="E6" s="150"/>
      <c r="F6" s="150"/>
      <c r="G6" s="151"/>
      <c r="H6" s="165"/>
    </row>
    <row r="7" spans="1:8" ht="14.25">
      <c r="A7" s="144"/>
      <c r="B7" s="144"/>
      <c r="C7" s="144"/>
      <c r="D7" s="144"/>
      <c r="E7" s="144"/>
      <c r="F7" s="144"/>
      <c r="G7" s="144"/>
      <c r="H7" s="165"/>
    </row>
    <row r="8" spans="1:8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  <c r="H8" s="165"/>
    </row>
    <row r="9" spans="1:8" ht="14.25">
      <c r="A9" s="173" t="s">
        <v>286</v>
      </c>
      <c r="B9" s="174"/>
      <c r="C9" s="175">
        <v>12</v>
      </c>
      <c r="D9" s="174"/>
      <c r="E9" s="266" t="s">
        <v>229</v>
      </c>
      <c r="F9" s="267"/>
      <c r="G9" s="176"/>
      <c r="H9" s="165"/>
    </row>
    <row r="10" spans="1:8" ht="14.25">
      <c r="A10" s="264" t="s">
        <v>287</v>
      </c>
      <c r="B10" s="265"/>
      <c r="C10" s="175">
        <v>120</v>
      </c>
      <c r="D10" s="174"/>
      <c r="E10" s="266" t="s">
        <v>309</v>
      </c>
      <c r="F10" s="267"/>
      <c r="G10" s="176"/>
      <c r="H10" s="165"/>
    </row>
    <row r="11" spans="1:8" ht="14.25">
      <c r="A11" s="264" t="s">
        <v>289</v>
      </c>
      <c r="B11" s="265"/>
      <c r="C11" s="175">
        <v>12006</v>
      </c>
      <c r="D11" s="174"/>
      <c r="E11" s="266" t="s">
        <v>310</v>
      </c>
      <c r="F11" s="267"/>
      <c r="G11" s="176"/>
      <c r="H11" s="165"/>
    </row>
    <row r="12" spans="1:8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  <c r="H12" s="165"/>
    </row>
    <row r="13" spans="1:8" ht="14.25">
      <c r="A13" s="177"/>
      <c r="B13" s="178"/>
      <c r="C13" s="178"/>
      <c r="D13" s="178"/>
      <c r="E13" s="178"/>
      <c r="F13" s="178"/>
      <c r="G13" s="179"/>
      <c r="H13" s="165"/>
    </row>
    <row r="14" spans="1:8" ht="14.25">
      <c r="A14" s="144"/>
      <c r="B14" s="144"/>
      <c r="C14" s="144"/>
      <c r="D14" s="144"/>
      <c r="E14" s="144"/>
      <c r="F14" s="144"/>
      <c r="G14" s="144"/>
      <c r="H14" s="165"/>
    </row>
    <row r="15" spans="1:8" ht="14.25">
      <c r="A15" s="259" t="s">
        <v>292</v>
      </c>
      <c r="B15" s="260"/>
      <c r="C15" s="260"/>
      <c r="D15" s="260"/>
      <c r="E15" s="260"/>
      <c r="F15" s="261"/>
      <c r="G15" s="146"/>
      <c r="H15" s="165"/>
    </row>
    <row r="16" spans="1:8" ht="14.25">
      <c r="A16" s="262"/>
      <c r="B16" s="255"/>
      <c r="C16" s="255"/>
      <c r="D16" s="263"/>
      <c r="E16" s="144"/>
      <c r="F16" s="144"/>
      <c r="G16" s="148"/>
      <c r="H16" s="165"/>
    </row>
    <row r="17" spans="1:8" ht="14.25">
      <c r="A17" s="147"/>
      <c r="B17" s="144"/>
      <c r="C17" s="144"/>
      <c r="D17" s="144"/>
      <c r="E17" s="144"/>
      <c r="F17" s="144"/>
      <c r="G17" s="148"/>
      <c r="H17" s="165"/>
    </row>
    <row r="18" spans="1:8" ht="14.25">
      <c r="A18" s="147"/>
      <c r="B18" s="144"/>
      <c r="C18" s="144"/>
      <c r="D18" s="144"/>
      <c r="E18" s="144"/>
      <c r="F18" s="144"/>
      <c r="G18" s="148"/>
      <c r="H18" s="165"/>
    </row>
    <row r="19" spans="1:8" ht="14.25">
      <c r="A19" s="147"/>
      <c r="B19" s="144"/>
      <c r="C19" s="144"/>
      <c r="D19" s="144"/>
      <c r="E19" s="144"/>
      <c r="F19" s="144"/>
      <c r="G19" s="148"/>
      <c r="H19" s="165"/>
    </row>
    <row r="20" spans="1:8" ht="14.25">
      <c r="A20" s="147"/>
      <c r="B20" s="144"/>
      <c r="C20" s="144"/>
      <c r="D20" s="144"/>
      <c r="E20" s="144"/>
      <c r="F20" s="144"/>
      <c r="G20" s="148"/>
      <c r="H20" s="165"/>
    </row>
    <row r="21" spans="1:8" ht="14.25">
      <c r="A21" s="149"/>
      <c r="B21" s="150"/>
      <c r="C21" s="150"/>
      <c r="D21" s="150"/>
      <c r="E21" s="150"/>
      <c r="F21" s="150"/>
      <c r="G21" s="151"/>
      <c r="H21" s="165"/>
    </row>
    <row r="22" spans="1:8" ht="14.25">
      <c r="A22" s="143"/>
      <c r="B22" s="143"/>
      <c r="C22" s="143"/>
      <c r="D22" s="143"/>
      <c r="E22" s="143"/>
      <c r="F22" s="143"/>
      <c r="G22" s="143"/>
      <c r="H22" s="165"/>
    </row>
    <row r="23" spans="1:8" ht="14.25">
      <c r="A23" s="256" t="s">
        <v>293</v>
      </c>
      <c r="B23" s="263"/>
      <c r="C23" s="144"/>
      <c r="D23" s="144"/>
      <c r="E23" s="144"/>
      <c r="F23" s="144"/>
      <c r="G23" s="144" t="s">
        <v>294</v>
      </c>
      <c r="H23" s="165"/>
    </row>
    <row r="24" spans="1:8" ht="14.25">
      <c r="A24" s="145"/>
      <c r="B24" s="152"/>
      <c r="C24" s="152"/>
      <c r="D24" s="152"/>
      <c r="E24" s="152"/>
      <c r="F24" s="152"/>
      <c r="G24" s="146"/>
      <c r="H24" s="165"/>
    </row>
    <row r="25" spans="1:8" ht="14.25">
      <c r="A25" s="147"/>
      <c r="B25" s="144"/>
      <c r="C25" s="144"/>
      <c r="D25" s="144"/>
      <c r="E25" s="154">
        <f>E26</f>
        <v>334177.29000000015</v>
      </c>
      <c r="F25" s="144"/>
      <c r="G25" s="148"/>
      <c r="H25" s="165"/>
    </row>
    <row r="26" spans="1:8" ht="14.25">
      <c r="A26" s="262" t="s">
        <v>295</v>
      </c>
      <c r="B26" s="263"/>
      <c r="C26" s="144"/>
      <c r="D26" s="144"/>
      <c r="E26" s="155">
        <f>'PD 2020'!C33+'F-O 2020'!D162+'L-O 2020'!E18</f>
        <v>334177.29000000015</v>
      </c>
      <c r="F26" s="144"/>
      <c r="G26" s="148"/>
      <c r="H26" s="165"/>
    </row>
    <row r="27" spans="1:8" ht="14.25">
      <c r="A27" s="147" t="s">
        <v>296</v>
      </c>
      <c r="B27" s="144"/>
      <c r="C27" s="144"/>
      <c r="D27" s="144"/>
      <c r="E27" s="156"/>
      <c r="F27" s="144"/>
      <c r="G27" s="148"/>
      <c r="H27" s="165"/>
    </row>
    <row r="28" spans="1:8" ht="14.25">
      <c r="A28" s="147"/>
      <c r="B28" s="144"/>
      <c r="C28" s="144"/>
      <c r="D28" s="144"/>
      <c r="E28" s="157"/>
      <c r="F28" s="144"/>
      <c r="G28" s="148"/>
      <c r="H28" s="165"/>
    </row>
    <row r="29" spans="1:8" ht="14.25">
      <c r="A29" s="164"/>
      <c r="B29" s="144"/>
      <c r="C29" s="144"/>
      <c r="D29" s="144"/>
      <c r="E29" s="158"/>
      <c r="F29" s="144"/>
      <c r="G29" s="159"/>
      <c r="H29" s="165"/>
    </row>
    <row r="30" spans="1:8" ht="14.25">
      <c r="A30" s="164"/>
      <c r="B30" s="144"/>
      <c r="C30" s="144"/>
      <c r="D30" s="144"/>
      <c r="E30" s="144"/>
      <c r="F30" s="144"/>
      <c r="G30" s="148"/>
      <c r="H30" s="165"/>
    </row>
    <row r="31" spans="1:8" ht="14.25">
      <c r="A31" s="164"/>
      <c r="B31" s="144"/>
      <c r="C31" s="144"/>
      <c r="D31" s="144"/>
      <c r="E31" s="144"/>
      <c r="F31" s="144"/>
      <c r="G31" s="148"/>
      <c r="H31" s="165"/>
    </row>
    <row r="32" spans="1:8" ht="14.25">
      <c r="A32" s="164"/>
      <c r="B32" s="144"/>
      <c r="C32" s="144"/>
      <c r="D32" s="144"/>
      <c r="E32" s="144"/>
      <c r="F32" s="144"/>
      <c r="G32" s="148"/>
      <c r="H32" s="165"/>
    </row>
    <row r="33" spans="1:8" ht="14.25">
      <c r="A33" s="164"/>
      <c r="B33" s="144"/>
      <c r="C33" s="144"/>
      <c r="D33" s="144"/>
      <c r="E33" s="153"/>
      <c r="F33" s="144"/>
      <c r="G33" s="148"/>
      <c r="H33" s="165"/>
    </row>
    <row r="34" spans="1:8" ht="14.25">
      <c r="A34" s="164"/>
      <c r="B34" s="144"/>
      <c r="C34" s="144"/>
      <c r="D34" s="144"/>
      <c r="E34" s="156"/>
      <c r="F34" s="144"/>
      <c r="G34" s="148"/>
      <c r="H34" s="165"/>
    </row>
    <row r="35" spans="1:8" ht="14.25">
      <c r="A35" s="147"/>
      <c r="B35" s="144"/>
      <c r="C35" s="144"/>
      <c r="D35" s="144"/>
      <c r="E35" s="144"/>
      <c r="F35" s="144"/>
      <c r="G35" s="148"/>
      <c r="H35" s="165"/>
    </row>
    <row r="36" spans="1:8" ht="14.25">
      <c r="A36" s="147"/>
      <c r="B36" s="144"/>
      <c r="C36" s="144"/>
      <c r="D36" s="144"/>
      <c r="E36" s="144"/>
      <c r="F36" s="144"/>
      <c r="G36" s="148"/>
      <c r="H36" s="165"/>
    </row>
    <row r="37" spans="1:8" ht="14.25">
      <c r="A37" s="147"/>
      <c r="B37" s="144"/>
      <c r="C37" s="144"/>
      <c r="D37" s="144"/>
      <c r="E37" s="144"/>
      <c r="F37" s="144"/>
      <c r="G37" s="148"/>
      <c r="H37" s="165"/>
    </row>
    <row r="38" spans="1:8" ht="14.25">
      <c r="A38" s="147"/>
      <c r="B38" s="144"/>
      <c r="C38" s="144"/>
      <c r="D38" s="144"/>
      <c r="E38" s="144"/>
      <c r="F38" s="144"/>
      <c r="G38" s="148"/>
      <c r="H38" s="165"/>
    </row>
    <row r="39" spans="1:8" ht="14.25">
      <c r="A39" s="147"/>
      <c r="B39" s="144"/>
      <c r="C39" s="144"/>
      <c r="D39" s="144"/>
      <c r="E39" s="144"/>
      <c r="F39" s="144"/>
      <c r="G39" s="148"/>
      <c r="H39" s="165"/>
    </row>
    <row r="40" spans="1:8" ht="14.25">
      <c r="A40" s="147"/>
      <c r="B40" s="144"/>
      <c r="C40" s="144"/>
      <c r="D40" s="144"/>
      <c r="E40" s="144"/>
      <c r="F40" s="144"/>
      <c r="G40" s="148"/>
      <c r="H40" s="165"/>
    </row>
    <row r="41" spans="1:8" ht="14.25">
      <c r="A41" s="147"/>
      <c r="B41" s="144"/>
      <c r="C41" s="144"/>
      <c r="D41" s="144"/>
      <c r="E41" s="144"/>
      <c r="F41" s="144"/>
      <c r="G41" s="148"/>
      <c r="H41" s="165"/>
    </row>
    <row r="42" spans="1:8" ht="14.25">
      <c r="A42" s="147"/>
      <c r="B42" s="144"/>
      <c r="C42" s="144"/>
      <c r="D42" s="144"/>
      <c r="E42" s="144"/>
      <c r="F42" s="144"/>
      <c r="G42" s="148"/>
      <c r="H42" s="165"/>
    </row>
    <row r="43" spans="1:8" ht="14.25">
      <c r="A43" s="147"/>
      <c r="B43" s="144"/>
      <c r="C43" s="144"/>
      <c r="D43" s="144"/>
      <c r="E43" s="144"/>
      <c r="F43" s="144"/>
      <c r="G43" s="148"/>
      <c r="H43" s="165"/>
    </row>
    <row r="44" spans="1:8" ht="14.25">
      <c r="A44" s="147"/>
      <c r="B44" s="144"/>
      <c r="C44" s="256" t="s">
        <v>298</v>
      </c>
      <c r="D44" s="255"/>
      <c r="E44" s="144"/>
      <c r="F44" s="144"/>
      <c r="G44" s="157">
        <f>E25</f>
        <v>334177.29000000015</v>
      </c>
      <c r="H44" s="165"/>
    </row>
    <row r="45" spans="1:8" ht="14.25">
      <c r="A45" s="147"/>
      <c r="B45" s="144"/>
      <c r="C45" s="144"/>
      <c r="D45" s="144"/>
      <c r="E45" s="144"/>
      <c r="F45" s="144"/>
      <c r="G45" s="148"/>
      <c r="H45" s="165"/>
    </row>
    <row r="46" spans="1:8" ht="14.25">
      <c r="A46" s="147"/>
      <c r="B46" s="144"/>
      <c r="C46" s="144"/>
      <c r="D46" s="144"/>
      <c r="E46" s="144"/>
      <c r="F46" s="144"/>
      <c r="G46" s="187"/>
      <c r="H46" s="165"/>
    </row>
    <row r="47" spans="1:8" ht="14.25">
      <c r="A47" s="149"/>
      <c r="B47" s="160"/>
      <c r="C47" s="257" t="s">
        <v>311</v>
      </c>
      <c r="D47" s="258"/>
      <c r="E47" s="258"/>
      <c r="F47" s="182"/>
      <c r="G47" s="188">
        <f>G44</f>
        <v>334177.29000000015</v>
      </c>
      <c r="H47" s="165"/>
    </row>
  </sheetData>
  <mergeCells count="18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C44:D44"/>
    <mergeCell ref="C47:E47"/>
    <mergeCell ref="A15:F15"/>
    <mergeCell ref="A16:D16"/>
    <mergeCell ref="A23:B23"/>
    <mergeCell ref="A26:B26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I25" sqref="I25"/>
    </sheetView>
  </sheetViews>
  <sheetFormatPr defaultColWidth="11.421875" defaultRowHeight="15"/>
  <cols>
    <col min="5" max="5" width="15.2812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13</v>
      </c>
      <c r="D9" s="174"/>
      <c r="E9" s="266" t="s">
        <v>230</v>
      </c>
      <c r="F9" s="267"/>
      <c r="G9" s="176"/>
    </row>
    <row r="10" spans="1:7" ht="14.25">
      <c r="A10" s="264" t="s">
        <v>287</v>
      </c>
      <c r="B10" s="265"/>
      <c r="C10" s="175">
        <v>130</v>
      </c>
      <c r="D10" s="174"/>
      <c r="E10" s="266" t="s">
        <v>309</v>
      </c>
      <c r="F10" s="267"/>
      <c r="G10" s="176"/>
    </row>
    <row r="11" spans="1:7" ht="14.25">
      <c r="A11" s="264" t="s">
        <v>289</v>
      </c>
      <c r="B11" s="265"/>
      <c r="C11" s="175">
        <v>13000</v>
      </c>
      <c r="D11" s="174"/>
      <c r="E11" s="266" t="s">
        <v>309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147"/>
      <c r="B25" s="144"/>
      <c r="C25" s="144"/>
      <c r="D25" s="144"/>
      <c r="E25" s="154">
        <f>E26</f>
        <v>53785.659999999996</v>
      </c>
      <c r="F25" s="144"/>
      <c r="G25" s="148"/>
    </row>
    <row r="26" spans="1:7" ht="14.25">
      <c r="A26" s="262" t="s">
        <v>295</v>
      </c>
      <c r="B26" s="263"/>
      <c r="C26" s="144"/>
      <c r="D26" s="144"/>
      <c r="E26" s="155">
        <f>'L-O 2020'!AF18-'L-O 2020'!E18</f>
        <v>53785.659999999996</v>
      </c>
      <c r="F26" s="144"/>
      <c r="G26" s="148"/>
    </row>
    <row r="27" spans="1:7" ht="14.25">
      <c r="A27" s="147" t="s">
        <v>296</v>
      </c>
      <c r="B27" s="144"/>
      <c r="C27" s="144"/>
      <c r="D27" s="144"/>
      <c r="E27" s="156"/>
      <c r="F27" s="144"/>
      <c r="G27" s="148"/>
    </row>
    <row r="28" spans="1:7" ht="14.25">
      <c r="A28" s="147"/>
      <c r="B28" s="144"/>
      <c r="C28" s="144"/>
      <c r="D28" s="144"/>
      <c r="E28" s="157"/>
      <c r="F28" s="144"/>
      <c r="G28" s="148"/>
    </row>
    <row r="29" spans="1:7" ht="14.25">
      <c r="A29" s="164"/>
      <c r="B29" s="144"/>
      <c r="C29" s="144"/>
      <c r="D29" s="144"/>
      <c r="E29" s="158"/>
      <c r="F29" s="144"/>
      <c r="G29" s="159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E25</f>
        <v>53785.659999999996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313</v>
      </c>
      <c r="D47" s="258"/>
      <c r="E47" s="258"/>
      <c r="F47" s="182"/>
      <c r="G47" s="188">
        <f>G44</f>
        <v>53785.659999999996</v>
      </c>
    </row>
  </sheetData>
  <mergeCells count="18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C44:D44"/>
    <mergeCell ref="C47:E47"/>
    <mergeCell ref="A15:F15"/>
    <mergeCell ref="A16:D16"/>
    <mergeCell ref="A23:B23"/>
    <mergeCell ref="A26:B26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H25" sqref="H25"/>
    </sheetView>
  </sheetViews>
  <sheetFormatPr defaultColWidth="11.421875" defaultRowHeight="15"/>
  <cols>
    <col min="5" max="5" width="14.710937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15</v>
      </c>
      <c r="D9" s="174"/>
      <c r="E9" s="266" t="s">
        <v>314</v>
      </c>
      <c r="F9" s="267"/>
      <c r="G9" s="176"/>
    </row>
    <row r="10" spans="1:7" ht="14.25">
      <c r="A10" s="264" t="s">
        <v>287</v>
      </c>
      <c r="B10" s="265"/>
      <c r="C10" s="175">
        <v>150</v>
      </c>
      <c r="D10" s="174"/>
      <c r="E10" s="266" t="s">
        <v>25</v>
      </c>
      <c r="F10" s="267"/>
      <c r="G10" s="176"/>
    </row>
    <row r="11" spans="1:7" ht="14.25">
      <c r="A11" s="264" t="s">
        <v>289</v>
      </c>
      <c r="B11" s="265"/>
      <c r="C11" s="175">
        <v>15000</v>
      </c>
      <c r="D11" s="174"/>
      <c r="E11" s="266" t="s">
        <v>25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147"/>
      <c r="B25" s="144"/>
      <c r="C25" s="144"/>
      <c r="D25" s="144"/>
      <c r="E25" s="154">
        <f>E26</f>
        <v>456165.42</v>
      </c>
      <c r="F25" s="144"/>
      <c r="G25" s="148"/>
    </row>
    <row r="26" spans="1:7" ht="14.25">
      <c r="A26" s="262" t="s">
        <v>295</v>
      </c>
      <c r="B26" s="263"/>
      <c r="C26" s="144"/>
      <c r="D26" s="144"/>
      <c r="E26" s="155">
        <f>PRODUCTIVIDAD!C13</f>
        <v>456165.42</v>
      </c>
      <c r="F26" s="144"/>
      <c r="G26" s="148"/>
    </row>
    <row r="27" spans="1:7" ht="14.25">
      <c r="A27" s="147" t="s">
        <v>296</v>
      </c>
      <c r="B27" s="144"/>
      <c r="C27" s="144"/>
      <c r="D27" s="144"/>
      <c r="E27" s="156"/>
      <c r="F27" s="144"/>
      <c r="G27" s="148"/>
    </row>
    <row r="28" spans="1:7" ht="14.25">
      <c r="A28" s="147"/>
      <c r="B28" s="144"/>
      <c r="C28" s="144"/>
      <c r="D28" s="144"/>
      <c r="E28" s="166"/>
      <c r="F28" s="144"/>
      <c r="G28" s="148"/>
    </row>
    <row r="29" spans="1:7" ht="14.25">
      <c r="A29" s="164"/>
      <c r="B29" s="144"/>
      <c r="C29" s="144"/>
      <c r="D29" s="144"/>
      <c r="E29" s="158"/>
      <c r="F29" s="144"/>
      <c r="G29" s="159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E25</f>
        <v>456165.42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315</v>
      </c>
      <c r="D47" s="258"/>
      <c r="E47" s="258"/>
      <c r="F47" s="182"/>
      <c r="G47" s="188">
        <f>G44</f>
        <v>456165.42</v>
      </c>
    </row>
  </sheetData>
  <mergeCells count="18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C44:D44"/>
    <mergeCell ref="C47:E47"/>
    <mergeCell ref="A15:F15"/>
    <mergeCell ref="A16:D16"/>
    <mergeCell ref="A23:B23"/>
    <mergeCell ref="A26:B26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7">
      <selection activeCell="E12" sqref="E12:F12"/>
    </sheetView>
  </sheetViews>
  <sheetFormatPr defaultColWidth="11.421875" defaultRowHeight="15"/>
  <cols>
    <col min="5" max="5" width="13.8515625" style="0" customWidth="1"/>
    <col min="7" max="7" width="12.710937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160</v>
      </c>
      <c r="D10" s="174"/>
      <c r="E10" s="266" t="s">
        <v>249</v>
      </c>
      <c r="F10" s="267"/>
      <c r="G10" s="176"/>
    </row>
    <row r="11" spans="1:7" ht="14.25">
      <c r="A11" s="264" t="s">
        <v>289</v>
      </c>
      <c r="B11" s="265"/>
      <c r="C11" s="175">
        <v>16000</v>
      </c>
      <c r="D11" s="174"/>
      <c r="E11" s="266" t="s">
        <v>8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147"/>
      <c r="B25" s="144"/>
      <c r="C25" s="144"/>
      <c r="D25" s="144"/>
      <c r="E25" s="154">
        <f>E26</f>
        <v>1430636.3107799997</v>
      </c>
      <c r="F25" s="144"/>
      <c r="G25" s="148"/>
    </row>
    <row r="26" spans="1:7" ht="14.25">
      <c r="A26" s="262" t="s">
        <v>295</v>
      </c>
      <c r="B26" s="263"/>
      <c r="C26" s="144"/>
      <c r="D26" s="144"/>
      <c r="E26" s="155">
        <f>'PD 2020'!I33+'F-O 2020'!M162+'F-VD 2020'!N29+'L-O 2020'!AG18+'FI 2020'!L57+'F-C 2020'!O24</f>
        <v>1430636.3107799997</v>
      </c>
      <c r="F26" s="144"/>
      <c r="G26" s="148"/>
    </row>
    <row r="27" spans="1:7" ht="14.25">
      <c r="A27" s="147" t="s">
        <v>296</v>
      </c>
      <c r="B27" s="144"/>
      <c r="C27" s="144"/>
      <c r="D27" s="144"/>
      <c r="E27" s="156"/>
      <c r="F27" s="144"/>
      <c r="G27" s="148"/>
    </row>
    <row r="28" spans="1:7" ht="14.25">
      <c r="A28" s="147"/>
      <c r="B28" s="144"/>
      <c r="C28" s="144"/>
      <c r="D28" s="144"/>
      <c r="E28" s="166"/>
      <c r="F28" s="144"/>
      <c r="G28" s="148"/>
    </row>
    <row r="29" spans="1:7" ht="14.25">
      <c r="A29" s="164"/>
      <c r="B29" s="144"/>
      <c r="C29" s="144"/>
      <c r="D29" s="144"/>
      <c r="E29" s="158"/>
      <c r="F29" s="144"/>
      <c r="G29" s="159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E25</f>
        <v>1430636.3107799997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316</v>
      </c>
      <c r="D47" s="258"/>
      <c r="E47" s="258"/>
      <c r="F47" s="182"/>
      <c r="G47" s="188">
        <f>G44</f>
        <v>1430636.3107799997</v>
      </c>
    </row>
  </sheetData>
  <mergeCells count="18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C44:D44"/>
    <mergeCell ref="C47:E47"/>
    <mergeCell ref="A15:F15"/>
    <mergeCell ref="A16:D16"/>
    <mergeCell ref="A23:B23"/>
    <mergeCell ref="A26:B26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12" sqref="E12:F12"/>
    </sheetView>
  </sheetViews>
  <sheetFormatPr defaultColWidth="11.421875" defaultRowHeight="15"/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160</v>
      </c>
      <c r="D10" s="174"/>
      <c r="E10" s="266" t="s">
        <v>249</v>
      </c>
      <c r="F10" s="267"/>
      <c r="G10" s="176"/>
    </row>
    <row r="11" spans="1:7" ht="14.25">
      <c r="A11" s="264" t="s">
        <v>289</v>
      </c>
      <c r="B11" s="265"/>
      <c r="C11" s="175">
        <v>16008</v>
      </c>
      <c r="D11" s="174"/>
      <c r="E11" s="266" t="s">
        <v>318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317</v>
      </c>
      <c r="B25" s="278"/>
      <c r="C25" s="278"/>
      <c r="D25" s="261"/>
      <c r="E25" s="152"/>
      <c r="F25" s="152"/>
      <c r="G25" s="146"/>
    </row>
    <row r="26" spans="1:7" ht="14.25">
      <c r="A26" s="262" t="s">
        <v>319</v>
      </c>
      <c r="B26" s="276"/>
      <c r="C26" s="276"/>
      <c r="D26" s="263"/>
      <c r="E26" s="144"/>
      <c r="F26" s="144"/>
      <c r="G26" s="148"/>
    </row>
    <row r="27" spans="1:7" ht="14.25">
      <c r="A27" s="262"/>
      <c r="B27" s="276"/>
      <c r="C27" s="276"/>
      <c r="D27" s="276"/>
      <c r="E27" s="263"/>
      <c r="F27" s="144"/>
      <c r="G27" s="148"/>
    </row>
    <row r="28" spans="1:7" ht="14.25">
      <c r="A28" s="262" t="s">
        <v>363</v>
      </c>
      <c r="B28" s="276"/>
      <c r="C28" s="276"/>
      <c r="D28" s="276"/>
      <c r="E28" s="263"/>
      <c r="F28" s="157"/>
      <c r="G28" s="157">
        <f>'ACCIÓN SOCIAL'!E13</f>
        <v>48510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48510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320</v>
      </c>
      <c r="D47" s="258"/>
      <c r="E47" s="258"/>
      <c r="F47" s="182"/>
      <c r="G47" s="188">
        <f>G44</f>
        <v>48510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D25"/>
    <mergeCell ref="C44:D44"/>
    <mergeCell ref="C47:E47"/>
    <mergeCell ref="A26:D26"/>
    <mergeCell ref="A27:E27"/>
    <mergeCell ref="A28:E28"/>
    <mergeCell ref="A29:D29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12" sqref="E12:F12"/>
    </sheetView>
  </sheetViews>
  <sheetFormatPr defaultColWidth="11.421875" defaultRowHeight="15"/>
  <cols>
    <col min="2" max="2" width="9.28125" style="0" customWidth="1"/>
    <col min="3" max="3" width="7.140625" style="0" customWidth="1"/>
    <col min="4" max="4" width="6.57421875" style="0" customWidth="1"/>
    <col min="5" max="5" width="30.0039062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162</v>
      </c>
      <c r="D10" s="174"/>
      <c r="E10" s="266" t="s">
        <v>321</v>
      </c>
      <c r="F10" s="267"/>
      <c r="G10" s="176"/>
    </row>
    <row r="11" spans="1:7" ht="14.25">
      <c r="A11" s="264" t="s">
        <v>289</v>
      </c>
      <c r="B11" s="265"/>
      <c r="C11" s="175">
        <v>16205</v>
      </c>
      <c r="D11" s="174"/>
      <c r="E11" s="266" t="s">
        <v>322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323</v>
      </c>
      <c r="B25" s="278"/>
      <c r="C25" s="278"/>
      <c r="D25" s="278"/>
      <c r="E25" s="261"/>
      <c r="F25" s="152"/>
      <c r="G25" s="146"/>
    </row>
    <row r="26" spans="1:7" ht="14.25">
      <c r="A26" s="262" t="s">
        <v>324</v>
      </c>
      <c r="B26" s="276"/>
      <c r="C26" s="276"/>
      <c r="D26" s="276"/>
      <c r="E26" s="276"/>
      <c r="F26" s="276"/>
      <c r="G26" s="279"/>
    </row>
    <row r="27" spans="1:7" ht="14.25">
      <c r="A27" s="262"/>
      <c r="B27" s="276"/>
      <c r="C27" s="276"/>
      <c r="D27" s="276"/>
      <c r="E27" s="263"/>
      <c r="F27" s="144"/>
      <c r="G27" s="148"/>
    </row>
    <row r="28" spans="1:7" ht="14.25">
      <c r="A28" s="262"/>
      <c r="B28" s="276"/>
      <c r="C28" s="276"/>
      <c r="D28" s="276"/>
      <c r="E28" s="263"/>
      <c r="F28" s="166"/>
      <c r="G28" s="157">
        <f>'ACCIÓN SOCIAL'!E34</f>
        <v>34000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34000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325</v>
      </c>
      <c r="D47" s="258"/>
      <c r="E47" s="258"/>
      <c r="F47" s="182"/>
      <c r="G47" s="188">
        <f>G44</f>
        <v>34000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E25"/>
    <mergeCell ref="C44:D44"/>
    <mergeCell ref="C47:E47"/>
    <mergeCell ref="A26:G26"/>
    <mergeCell ref="A27:E27"/>
    <mergeCell ref="A28:E28"/>
    <mergeCell ref="A29:D29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12" sqref="E12:F12"/>
    </sheetView>
  </sheetViews>
  <sheetFormatPr defaultColWidth="11.421875" defaultRowHeight="15"/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162</v>
      </c>
      <c r="D10" s="174"/>
      <c r="E10" s="266" t="s">
        <v>321</v>
      </c>
      <c r="F10" s="267"/>
      <c r="G10" s="176"/>
    </row>
    <row r="11" spans="1:7" ht="14.25">
      <c r="A11" s="264" t="s">
        <v>289</v>
      </c>
      <c r="B11" s="265"/>
      <c r="C11" s="175">
        <v>16200</v>
      </c>
      <c r="D11" s="174"/>
      <c r="E11" s="266" t="s">
        <v>326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323</v>
      </c>
      <c r="B25" s="278"/>
      <c r="C25" s="278"/>
      <c r="D25" s="278"/>
      <c r="E25" s="261"/>
      <c r="F25" s="152"/>
      <c r="G25" s="146"/>
    </row>
    <row r="26" spans="1:7" ht="14.25">
      <c r="A26" s="262" t="s">
        <v>327</v>
      </c>
      <c r="B26" s="276"/>
      <c r="C26" s="276"/>
      <c r="D26" s="276"/>
      <c r="E26" s="276"/>
      <c r="F26" s="276"/>
      <c r="G26" s="279"/>
    </row>
    <row r="27" spans="1:7" ht="14.25">
      <c r="A27" s="262"/>
      <c r="B27" s="276"/>
      <c r="C27" s="276"/>
      <c r="D27" s="276"/>
      <c r="E27" s="263"/>
      <c r="F27" s="144"/>
      <c r="G27" s="148"/>
    </row>
    <row r="28" spans="1:7" ht="14.25">
      <c r="A28" s="262"/>
      <c r="B28" s="276"/>
      <c r="C28" s="276"/>
      <c r="D28" s="276"/>
      <c r="E28" s="263"/>
      <c r="F28" s="166"/>
      <c r="G28" s="157">
        <f>'ACCIÓN SOCIAL'!E30</f>
        <v>18030.36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18030.36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328</v>
      </c>
      <c r="D47" s="258"/>
      <c r="E47" s="258"/>
      <c r="F47" s="182"/>
      <c r="G47" s="188">
        <f>G44</f>
        <v>18030.36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E25"/>
    <mergeCell ref="C44:D44"/>
    <mergeCell ref="C47:E47"/>
    <mergeCell ref="A26:G26"/>
    <mergeCell ref="A27:E27"/>
    <mergeCell ref="A28:E28"/>
    <mergeCell ref="A29:D2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P366"/>
  <sheetViews>
    <sheetView zoomScalePageLayoutView="0" workbookViewId="0" topLeftCell="A1">
      <pane ySplit="8" topLeftCell="BM174" activePane="bottomLeft" state="frozen"/>
      <selection pane="topLeft" activeCell="A1" sqref="A1"/>
      <selection pane="bottomLeft" activeCell="P18" sqref="P18"/>
    </sheetView>
  </sheetViews>
  <sheetFormatPr defaultColWidth="14.421875" defaultRowHeight="15" customHeight="1"/>
  <cols>
    <col min="1" max="1" width="6.57421875" style="0" customWidth="1"/>
    <col min="2" max="2" width="22.7109375" style="0" customWidth="1"/>
    <col min="3" max="3" width="9.421875" style="0" customWidth="1"/>
    <col min="4" max="4" width="8.7109375" style="0" customWidth="1"/>
    <col min="5" max="5" width="7.7109375" style="0" customWidth="1"/>
    <col min="6" max="6" width="7.8515625" style="0" customWidth="1"/>
    <col min="7" max="7" width="9.28125" style="0" customWidth="1"/>
    <col min="8" max="8" width="8.28125" style="0" customWidth="1"/>
    <col min="9" max="9" width="7.7109375" style="0" customWidth="1"/>
    <col min="10" max="10" width="8.8515625" style="0" customWidth="1"/>
    <col min="11" max="11" width="7.28125" style="0" hidden="1" customWidth="1"/>
    <col min="12" max="12" width="12.140625" style="0" customWidth="1"/>
    <col min="13" max="13" width="9.8515625" style="0" customWidth="1"/>
    <col min="14" max="14" width="11.140625" style="0" customWidth="1"/>
    <col min="15" max="15" width="11.57421875" style="0" customWidth="1"/>
    <col min="16" max="16" width="18.7109375" style="0" customWidth="1"/>
  </cols>
  <sheetData>
    <row r="1" spans="1:16" ht="20.25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2"/>
      <c r="K1" s="2"/>
      <c r="L1" s="2"/>
      <c r="M1" s="2"/>
      <c r="N1" s="2"/>
      <c r="O1" s="2"/>
      <c r="P1" s="2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4" t="s">
        <v>1</v>
      </c>
      <c r="B3" s="4" t="s">
        <v>2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</row>
    <row r="5" spans="1:16" s="56" customFormat="1" ht="12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67"/>
      <c r="L5" s="67"/>
      <c r="M5" s="67"/>
      <c r="N5" s="55"/>
      <c r="O5" s="55"/>
      <c r="P5" s="55"/>
    </row>
    <row r="6" spans="1:16" s="56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27" customHeight="1">
      <c r="A7" s="14"/>
      <c r="B7" s="14"/>
      <c r="C7" s="82" t="s">
        <v>11</v>
      </c>
      <c r="D7" s="82" t="s">
        <v>357</v>
      </c>
      <c r="E7" s="82" t="s">
        <v>356</v>
      </c>
      <c r="F7" s="82" t="s">
        <v>351</v>
      </c>
      <c r="G7" s="82" t="s">
        <v>352</v>
      </c>
      <c r="H7" s="82" t="s">
        <v>355</v>
      </c>
      <c r="I7" s="82" t="s">
        <v>13</v>
      </c>
      <c r="J7" s="82" t="s">
        <v>354</v>
      </c>
      <c r="K7" s="83"/>
      <c r="L7" s="82" t="s">
        <v>353</v>
      </c>
      <c r="M7" s="82" t="s">
        <v>8</v>
      </c>
      <c r="N7" s="82" t="s">
        <v>9</v>
      </c>
      <c r="O7" s="14"/>
      <c r="P7" s="14"/>
    </row>
    <row r="8" spans="1:16" ht="31.5" customHeight="1">
      <c r="A8" s="82" t="s">
        <v>15</v>
      </c>
      <c r="B8" s="113" t="s">
        <v>16</v>
      </c>
      <c r="C8" s="114">
        <v>2020</v>
      </c>
      <c r="D8" s="114">
        <v>2020</v>
      </c>
      <c r="E8" s="114">
        <v>2020</v>
      </c>
      <c r="F8" s="114">
        <v>2020</v>
      </c>
      <c r="G8" s="114">
        <v>2020</v>
      </c>
      <c r="H8" s="114">
        <v>2020</v>
      </c>
      <c r="I8" s="114">
        <v>2020</v>
      </c>
      <c r="J8" s="114">
        <v>2020</v>
      </c>
      <c r="K8" s="114">
        <v>2020</v>
      </c>
      <c r="L8" s="114">
        <v>2020</v>
      </c>
      <c r="M8" s="114">
        <v>2020</v>
      </c>
      <c r="N8" s="114">
        <v>2020</v>
      </c>
      <c r="O8" s="12"/>
      <c r="P8" s="12"/>
    </row>
    <row r="9" spans="1:16" ht="12" customHeight="1">
      <c r="A9" s="86" t="s">
        <v>22</v>
      </c>
      <c r="B9" s="86" t="s">
        <v>23</v>
      </c>
      <c r="C9" s="79">
        <v>14142.24</v>
      </c>
      <c r="D9" s="87">
        <v>4081.86</v>
      </c>
      <c r="E9" s="87">
        <v>7026.13</v>
      </c>
      <c r="F9" s="87">
        <v>10614.54</v>
      </c>
      <c r="G9" s="87">
        <v>20296.5</v>
      </c>
      <c r="H9" s="87">
        <v>2187.42</v>
      </c>
      <c r="I9" s="87">
        <v>3291</v>
      </c>
      <c r="J9" s="87">
        <v>0</v>
      </c>
      <c r="K9" s="87"/>
      <c r="L9" s="85">
        <f aca="true" t="shared" si="0" ref="L9:L40">+C9+D9+E9+F9+G9+H9+I9+J9+K9</f>
        <v>61639.69</v>
      </c>
      <c r="M9" s="88">
        <f aca="true" t="shared" si="1" ref="M9:M40">L9*28.65/100</f>
        <v>17659.771184999998</v>
      </c>
      <c r="N9" s="85">
        <f aca="true" t="shared" si="2" ref="N9:N40">+L9+M9</f>
        <v>79299.461185</v>
      </c>
      <c r="O9" s="17"/>
      <c r="P9" s="17"/>
    </row>
    <row r="10" spans="1:16" ht="12" customHeight="1">
      <c r="A10" s="89" t="s">
        <v>26</v>
      </c>
      <c r="B10" s="90" t="s">
        <v>27</v>
      </c>
      <c r="C10" s="79">
        <v>12228.42</v>
      </c>
      <c r="D10" s="91">
        <v>3550.08</v>
      </c>
      <c r="E10" s="91">
        <v>3759.44</v>
      </c>
      <c r="F10" s="91">
        <v>7433.16</v>
      </c>
      <c r="G10" s="91">
        <v>3616.42</v>
      </c>
      <c r="H10" s="91">
        <v>1787.94</v>
      </c>
      <c r="I10" s="91">
        <v>2695.86</v>
      </c>
      <c r="J10" s="91">
        <v>0</v>
      </c>
      <c r="K10" s="91"/>
      <c r="L10" s="85">
        <f t="shared" si="0"/>
        <v>35071.31999999999</v>
      </c>
      <c r="M10" s="88">
        <f t="shared" si="1"/>
        <v>10047.933179999998</v>
      </c>
      <c r="N10" s="85">
        <f t="shared" si="2"/>
        <v>45119.25317999999</v>
      </c>
      <c r="O10" s="23"/>
      <c r="P10" s="23"/>
    </row>
    <row r="11" spans="1:16" ht="12" customHeight="1">
      <c r="A11" s="86" t="s">
        <v>28</v>
      </c>
      <c r="B11" s="86" t="s">
        <v>29</v>
      </c>
      <c r="C11" s="79">
        <v>7641.48</v>
      </c>
      <c r="D11" s="87">
        <v>1828.32</v>
      </c>
      <c r="E11" s="87">
        <v>3025.78</v>
      </c>
      <c r="F11" s="87">
        <v>3889.68</v>
      </c>
      <c r="G11" s="87">
        <v>4882.16</v>
      </c>
      <c r="H11" s="87">
        <v>1215</v>
      </c>
      <c r="I11" s="87">
        <v>2374.62</v>
      </c>
      <c r="J11" s="87">
        <v>0</v>
      </c>
      <c r="K11" s="87"/>
      <c r="L11" s="85">
        <f t="shared" si="0"/>
        <v>24857.039999999997</v>
      </c>
      <c r="M11" s="88">
        <f t="shared" si="1"/>
        <v>7121.541959999999</v>
      </c>
      <c r="N11" s="85">
        <f t="shared" si="2"/>
        <v>31978.581959999996</v>
      </c>
      <c r="O11" s="23"/>
      <c r="P11" s="23"/>
    </row>
    <row r="12" spans="1:16" ht="12" customHeight="1">
      <c r="A12" s="86" t="s">
        <v>31</v>
      </c>
      <c r="B12" s="86" t="s">
        <v>29</v>
      </c>
      <c r="C12" s="79">
        <v>7641.48</v>
      </c>
      <c r="D12" s="87">
        <v>2056.86</v>
      </c>
      <c r="E12" s="87">
        <v>3063.51</v>
      </c>
      <c r="F12" s="87">
        <v>3889.68</v>
      </c>
      <c r="G12" s="87">
        <v>4882.16</v>
      </c>
      <c r="H12" s="87">
        <v>1215</v>
      </c>
      <c r="I12" s="87">
        <v>3787.38</v>
      </c>
      <c r="J12" s="87">
        <v>0</v>
      </c>
      <c r="K12" s="87"/>
      <c r="L12" s="85">
        <f t="shared" si="0"/>
        <v>26536.07</v>
      </c>
      <c r="M12" s="88">
        <f t="shared" si="1"/>
        <v>7602.584055</v>
      </c>
      <c r="N12" s="85">
        <f t="shared" si="2"/>
        <v>34138.654055</v>
      </c>
      <c r="O12" s="23"/>
      <c r="P12" s="23"/>
    </row>
    <row r="13" spans="1:16" ht="12" customHeight="1">
      <c r="A13" s="86" t="s">
        <v>32</v>
      </c>
      <c r="B13" s="86" t="s">
        <v>29</v>
      </c>
      <c r="C13" s="79">
        <v>7641.48</v>
      </c>
      <c r="D13" s="87">
        <v>1257.12</v>
      </c>
      <c r="E13" s="87">
        <v>2931.48</v>
      </c>
      <c r="F13" s="87">
        <v>3889.68</v>
      </c>
      <c r="G13" s="87">
        <v>4882.16</v>
      </c>
      <c r="H13" s="87">
        <v>1215</v>
      </c>
      <c r="I13" s="87">
        <v>1890.78</v>
      </c>
      <c r="J13" s="87">
        <v>0</v>
      </c>
      <c r="K13" s="87"/>
      <c r="L13" s="85">
        <f t="shared" si="0"/>
        <v>23707.699999999997</v>
      </c>
      <c r="M13" s="88">
        <f t="shared" si="1"/>
        <v>6792.256049999999</v>
      </c>
      <c r="N13" s="85">
        <f t="shared" si="2"/>
        <v>30499.956049999997</v>
      </c>
      <c r="O13" s="23"/>
      <c r="P13" s="23"/>
    </row>
    <row r="14" spans="1:16" ht="12" customHeight="1">
      <c r="A14" s="86" t="s">
        <v>33</v>
      </c>
      <c r="B14" s="86" t="s">
        <v>34</v>
      </c>
      <c r="C14" s="79">
        <v>14142.24</v>
      </c>
      <c r="D14" s="87">
        <v>3265.2</v>
      </c>
      <c r="E14" s="87">
        <v>4772.73</v>
      </c>
      <c r="F14" s="87">
        <v>8903.4</v>
      </c>
      <c r="G14" s="87">
        <v>8991.18</v>
      </c>
      <c r="H14" s="87">
        <v>2187.42</v>
      </c>
      <c r="I14" s="87">
        <v>2194.02</v>
      </c>
      <c r="J14" s="87">
        <v>0</v>
      </c>
      <c r="K14" s="87"/>
      <c r="L14" s="85">
        <f t="shared" si="0"/>
        <v>44456.189999999995</v>
      </c>
      <c r="M14" s="88">
        <f t="shared" si="1"/>
        <v>12736.698434999997</v>
      </c>
      <c r="N14" s="85">
        <f t="shared" si="2"/>
        <v>57192.88843499999</v>
      </c>
      <c r="O14" s="23"/>
      <c r="P14" s="23"/>
    </row>
    <row r="15" spans="1:16" ht="12" customHeight="1">
      <c r="A15" s="86" t="s">
        <v>35</v>
      </c>
      <c r="B15" s="86" t="s">
        <v>27</v>
      </c>
      <c r="C15" s="79">
        <v>12228.42</v>
      </c>
      <c r="D15" s="87">
        <v>2218.8</v>
      </c>
      <c r="E15" s="87">
        <v>3597.65</v>
      </c>
      <c r="F15" s="87">
        <v>7433.16</v>
      </c>
      <c r="G15" s="87">
        <v>3616.42</v>
      </c>
      <c r="H15" s="87">
        <v>1787.94</v>
      </c>
      <c r="I15" s="87">
        <v>1167</v>
      </c>
      <c r="J15" s="87">
        <v>0</v>
      </c>
      <c r="K15" s="87"/>
      <c r="L15" s="85">
        <f t="shared" si="0"/>
        <v>32049.390000000003</v>
      </c>
      <c r="M15" s="88">
        <f t="shared" si="1"/>
        <v>9182.150235000001</v>
      </c>
      <c r="N15" s="85">
        <f t="shared" si="2"/>
        <v>41231.54023500001</v>
      </c>
      <c r="O15" s="23"/>
      <c r="P15" s="23"/>
    </row>
    <row r="16" spans="1:16" ht="12" customHeight="1">
      <c r="A16" s="86" t="s">
        <v>36</v>
      </c>
      <c r="B16" s="86" t="s">
        <v>37</v>
      </c>
      <c r="C16" s="79">
        <v>7641.48</v>
      </c>
      <c r="D16" s="87">
        <v>2056.86</v>
      </c>
      <c r="E16" s="87">
        <v>3063.51</v>
      </c>
      <c r="F16" s="87">
        <v>3889.68</v>
      </c>
      <c r="G16" s="87">
        <v>4882.16</v>
      </c>
      <c r="H16" s="87">
        <v>1215</v>
      </c>
      <c r="I16" s="87">
        <v>3308.76</v>
      </c>
      <c r="J16" s="87">
        <v>0</v>
      </c>
      <c r="K16" s="87"/>
      <c r="L16" s="85">
        <f t="shared" si="0"/>
        <v>26057.449999999997</v>
      </c>
      <c r="M16" s="88">
        <f t="shared" si="1"/>
        <v>7465.459424999999</v>
      </c>
      <c r="N16" s="85">
        <f t="shared" si="2"/>
        <v>33522.909425</v>
      </c>
      <c r="O16" s="23"/>
      <c r="P16" s="23"/>
    </row>
    <row r="17" spans="1:16" ht="12" customHeight="1">
      <c r="A17" s="86" t="s">
        <v>38</v>
      </c>
      <c r="B17" s="86" t="s">
        <v>39</v>
      </c>
      <c r="C17" s="79">
        <v>6993.9</v>
      </c>
      <c r="D17" s="87">
        <v>1548.72</v>
      </c>
      <c r="E17" s="87">
        <v>3012.25</v>
      </c>
      <c r="F17" s="87">
        <v>3316.56</v>
      </c>
      <c r="G17" s="87">
        <v>6214.35</v>
      </c>
      <c r="H17" s="87">
        <v>1061.52</v>
      </c>
      <c r="I17" s="87">
        <v>3767.46</v>
      </c>
      <c r="J17" s="87">
        <v>0</v>
      </c>
      <c r="K17" s="87"/>
      <c r="L17" s="85">
        <f t="shared" si="0"/>
        <v>25914.76</v>
      </c>
      <c r="M17" s="88">
        <f t="shared" si="1"/>
        <v>7424.57874</v>
      </c>
      <c r="N17" s="85">
        <f t="shared" si="2"/>
        <v>33339.33874</v>
      </c>
      <c r="O17" s="23"/>
      <c r="P17" s="23"/>
    </row>
    <row r="18" spans="1:16" ht="12" customHeight="1">
      <c r="A18" s="86" t="s">
        <v>41</v>
      </c>
      <c r="B18" s="86" t="s">
        <v>42</v>
      </c>
      <c r="C18" s="79">
        <v>14142.24</v>
      </c>
      <c r="D18" s="87">
        <v>2176.8</v>
      </c>
      <c r="E18" s="87">
        <v>9193.4</v>
      </c>
      <c r="F18" s="87">
        <v>12353.16</v>
      </c>
      <c r="G18" s="87">
        <v>32737.09</v>
      </c>
      <c r="H18" s="87">
        <v>2187.42</v>
      </c>
      <c r="I18" s="87">
        <v>0</v>
      </c>
      <c r="J18" s="87">
        <v>0</v>
      </c>
      <c r="K18" s="87"/>
      <c r="L18" s="85">
        <f t="shared" si="0"/>
        <v>72790.11</v>
      </c>
      <c r="M18" s="88">
        <f t="shared" si="1"/>
        <v>20854.366514999998</v>
      </c>
      <c r="N18" s="85">
        <f t="shared" si="2"/>
        <v>93644.476515</v>
      </c>
      <c r="O18" s="23"/>
      <c r="P18" s="23"/>
    </row>
    <row r="19" spans="1:16" ht="9.75" customHeight="1">
      <c r="A19" s="86" t="s">
        <v>44</v>
      </c>
      <c r="B19" s="86" t="s">
        <v>23</v>
      </c>
      <c r="C19" s="79">
        <v>14142.24</v>
      </c>
      <c r="D19" s="87">
        <v>3265.2</v>
      </c>
      <c r="E19" s="87">
        <v>6942.14</v>
      </c>
      <c r="F19" s="87">
        <v>10614.54</v>
      </c>
      <c r="G19" s="87">
        <v>20296.5</v>
      </c>
      <c r="H19" s="87">
        <v>2187.42</v>
      </c>
      <c r="I19" s="87">
        <v>2194.02</v>
      </c>
      <c r="J19" s="87">
        <v>0</v>
      </c>
      <c r="K19" s="87"/>
      <c r="L19" s="85">
        <f t="shared" si="0"/>
        <v>59642.05999999999</v>
      </c>
      <c r="M19" s="88">
        <f t="shared" si="1"/>
        <v>17087.450189999996</v>
      </c>
      <c r="N19" s="85">
        <f t="shared" si="2"/>
        <v>76729.51018999999</v>
      </c>
      <c r="O19" s="23"/>
      <c r="P19" s="23"/>
    </row>
    <row r="20" spans="1:16" ht="12.75" customHeight="1">
      <c r="A20" s="86" t="s">
        <v>47</v>
      </c>
      <c r="B20" s="86" t="s">
        <v>23</v>
      </c>
      <c r="C20" s="79">
        <v>14142.24</v>
      </c>
      <c r="D20" s="87">
        <v>4353.6</v>
      </c>
      <c r="E20" s="87">
        <v>7054.08</v>
      </c>
      <c r="F20" s="87">
        <v>10614.54</v>
      </c>
      <c r="G20" s="87">
        <v>20296.5</v>
      </c>
      <c r="H20" s="87">
        <v>2187.42</v>
      </c>
      <c r="I20" s="87">
        <v>3291</v>
      </c>
      <c r="J20" s="87">
        <v>0</v>
      </c>
      <c r="K20" s="87"/>
      <c r="L20" s="85">
        <f t="shared" si="0"/>
        <v>61939.38</v>
      </c>
      <c r="M20" s="88">
        <f t="shared" si="1"/>
        <v>17745.632369999996</v>
      </c>
      <c r="N20" s="85">
        <f t="shared" si="2"/>
        <v>79685.01237</v>
      </c>
      <c r="O20" s="23"/>
      <c r="P20" s="23"/>
    </row>
    <row r="21" spans="1:16" ht="12" customHeight="1">
      <c r="A21" s="86" t="s">
        <v>51</v>
      </c>
      <c r="B21" s="86" t="s">
        <v>52</v>
      </c>
      <c r="C21" s="79">
        <v>14142.24</v>
      </c>
      <c r="D21" s="87">
        <v>2721</v>
      </c>
      <c r="E21" s="87">
        <v>4716.76</v>
      </c>
      <c r="F21" s="87">
        <v>8903.4</v>
      </c>
      <c r="G21" s="87">
        <v>8991.18</v>
      </c>
      <c r="H21" s="87">
        <v>2187.42</v>
      </c>
      <c r="I21" s="87">
        <v>2194.02</v>
      </c>
      <c r="J21" s="87">
        <v>0</v>
      </c>
      <c r="K21" s="87"/>
      <c r="L21" s="85">
        <f t="shared" si="0"/>
        <v>43856.02</v>
      </c>
      <c r="M21" s="88">
        <f t="shared" si="1"/>
        <v>12564.749729999998</v>
      </c>
      <c r="N21" s="85">
        <f t="shared" si="2"/>
        <v>56420.76972999999</v>
      </c>
      <c r="O21" s="23"/>
      <c r="P21" s="23"/>
    </row>
    <row r="22" spans="1:16" ht="12" customHeight="1">
      <c r="A22" s="86" t="s">
        <v>54</v>
      </c>
      <c r="B22" s="86" t="s">
        <v>52</v>
      </c>
      <c r="C22" s="79">
        <v>14142.24</v>
      </c>
      <c r="D22" s="87">
        <v>2176.8</v>
      </c>
      <c r="E22" s="87">
        <v>4660.79</v>
      </c>
      <c r="F22" s="87">
        <v>8903.4</v>
      </c>
      <c r="G22" s="87">
        <v>8991.18</v>
      </c>
      <c r="H22" s="87">
        <v>2187.42</v>
      </c>
      <c r="I22" s="87">
        <v>1097.04</v>
      </c>
      <c r="J22" s="87">
        <v>0</v>
      </c>
      <c r="K22" s="87"/>
      <c r="L22" s="85">
        <f t="shared" si="0"/>
        <v>42158.87</v>
      </c>
      <c r="M22" s="88">
        <f t="shared" si="1"/>
        <v>12078.516255</v>
      </c>
      <c r="N22" s="85">
        <f t="shared" si="2"/>
        <v>54237.386255000005</v>
      </c>
      <c r="O22" s="23"/>
      <c r="P22" s="23"/>
    </row>
    <row r="23" spans="1:16" ht="14.25" customHeight="1">
      <c r="A23" s="86" t="s">
        <v>55</v>
      </c>
      <c r="B23" s="86" t="s">
        <v>56</v>
      </c>
      <c r="C23" s="79">
        <v>9181.5</v>
      </c>
      <c r="D23" s="87">
        <v>3694.02</v>
      </c>
      <c r="E23" s="87">
        <v>4877.66</v>
      </c>
      <c r="F23" s="87">
        <v>5607.06</v>
      </c>
      <c r="G23" s="87">
        <v>12534.3</v>
      </c>
      <c r="H23" s="87">
        <v>1474.08</v>
      </c>
      <c r="I23" s="87">
        <v>3193.38</v>
      </c>
      <c r="J23" s="87">
        <v>0</v>
      </c>
      <c r="K23" s="87"/>
      <c r="L23" s="85">
        <f t="shared" si="0"/>
        <v>40562</v>
      </c>
      <c r="M23" s="88">
        <f t="shared" si="1"/>
        <v>11621.013</v>
      </c>
      <c r="N23" s="85">
        <f t="shared" si="2"/>
        <v>52183.013</v>
      </c>
      <c r="O23" s="23"/>
      <c r="P23" s="23"/>
    </row>
    <row r="24" spans="1:16" ht="12" customHeight="1">
      <c r="A24" s="86" t="s">
        <v>59</v>
      </c>
      <c r="B24" s="86" t="s">
        <v>29</v>
      </c>
      <c r="C24" s="79">
        <v>7641.48</v>
      </c>
      <c r="D24" s="87">
        <v>1599.78</v>
      </c>
      <c r="E24" s="87">
        <v>2988.05</v>
      </c>
      <c r="F24" s="87">
        <v>3889.68</v>
      </c>
      <c r="G24" s="87">
        <v>4882.16</v>
      </c>
      <c r="H24" s="87">
        <v>1215</v>
      </c>
      <c r="I24" s="87">
        <v>2836.12</v>
      </c>
      <c r="J24" s="87">
        <v>0</v>
      </c>
      <c r="K24" s="87"/>
      <c r="L24" s="85">
        <f t="shared" si="0"/>
        <v>25052.27</v>
      </c>
      <c r="M24" s="88">
        <f t="shared" si="1"/>
        <v>7177.475355</v>
      </c>
      <c r="N24" s="85">
        <f t="shared" si="2"/>
        <v>32229.745355</v>
      </c>
      <c r="O24" s="23"/>
      <c r="P24" s="23"/>
    </row>
    <row r="25" spans="1:16" ht="12" customHeight="1">
      <c r="A25" s="86" t="s">
        <v>60</v>
      </c>
      <c r="B25" s="86" t="s">
        <v>29</v>
      </c>
      <c r="C25" s="79">
        <v>7641.48</v>
      </c>
      <c r="D25" s="87">
        <v>1599.78</v>
      </c>
      <c r="E25" s="87">
        <v>2988.05</v>
      </c>
      <c r="F25" s="87">
        <v>3889.68</v>
      </c>
      <c r="G25" s="87">
        <v>4882.16</v>
      </c>
      <c r="H25" s="87">
        <v>1215</v>
      </c>
      <c r="I25" s="87">
        <v>2363.37</v>
      </c>
      <c r="J25" s="87">
        <v>0</v>
      </c>
      <c r="K25" s="87"/>
      <c r="L25" s="85">
        <f t="shared" si="0"/>
        <v>24579.52</v>
      </c>
      <c r="M25" s="88">
        <f t="shared" si="1"/>
        <v>7042.03248</v>
      </c>
      <c r="N25" s="85">
        <f t="shared" si="2"/>
        <v>31621.55248</v>
      </c>
      <c r="O25" s="23"/>
      <c r="P25" s="23"/>
    </row>
    <row r="26" spans="1:16" ht="12" customHeight="1">
      <c r="A26" s="86" t="s">
        <v>61</v>
      </c>
      <c r="B26" s="86" t="s">
        <v>29</v>
      </c>
      <c r="C26" s="79">
        <v>7641.48</v>
      </c>
      <c r="D26" s="87">
        <v>2056.86</v>
      </c>
      <c r="E26" s="87">
        <v>3063.51</v>
      </c>
      <c r="F26" s="87">
        <v>3889.68</v>
      </c>
      <c r="G26" s="87">
        <v>4882.16</v>
      </c>
      <c r="H26" s="87">
        <v>1215</v>
      </c>
      <c r="I26" s="87">
        <v>3308.75</v>
      </c>
      <c r="J26" s="87">
        <v>0</v>
      </c>
      <c r="K26" s="87"/>
      <c r="L26" s="85">
        <f t="shared" si="0"/>
        <v>26057.44</v>
      </c>
      <c r="M26" s="88">
        <f t="shared" si="1"/>
        <v>7465.45656</v>
      </c>
      <c r="N26" s="85">
        <f t="shared" si="2"/>
        <v>33522.89656</v>
      </c>
      <c r="O26" s="23"/>
      <c r="P26" s="23"/>
    </row>
    <row r="27" spans="1:16" ht="12" customHeight="1">
      <c r="A27" s="86" t="s">
        <v>63</v>
      </c>
      <c r="B27" s="86" t="s">
        <v>29</v>
      </c>
      <c r="C27" s="79">
        <v>7641.48</v>
      </c>
      <c r="D27" s="87">
        <v>1828.32</v>
      </c>
      <c r="E27" s="87">
        <v>3025.78</v>
      </c>
      <c r="F27" s="87">
        <v>3889.68</v>
      </c>
      <c r="G27" s="87">
        <v>4882.16</v>
      </c>
      <c r="H27" s="87">
        <v>1215</v>
      </c>
      <c r="I27" s="87">
        <v>2836.12</v>
      </c>
      <c r="J27" s="87">
        <v>0</v>
      </c>
      <c r="K27" s="87"/>
      <c r="L27" s="85">
        <f t="shared" si="0"/>
        <v>25318.539999999997</v>
      </c>
      <c r="M27" s="88">
        <f t="shared" si="1"/>
        <v>7253.761709999999</v>
      </c>
      <c r="N27" s="85">
        <f t="shared" si="2"/>
        <v>32572.301709999996</v>
      </c>
      <c r="O27" s="23"/>
      <c r="P27" s="23"/>
    </row>
    <row r="28" spans="1:16" ht="12" customHeight="1">
      <c r="A28" s="86" t="s">
        <v>65</v>
      </c>
      <c r="B28" s="86" t="s">
        <v>29</v>
      </c>
      <c r="C28" s="79">
        <v>7641.48</v>
      </c>
      <c r="D28" s="87">
        <v>2285.4</v>
      </c>
      <c r="E28" s="87">
        <v>3101.24</v>
      </c>
      <c r="F28" s="87">
        <v>3889.68</v>
      </c>
      <c r="G28" s="87">
        <v>4882.16</v>
      </c>
      <c r="H28" s="87">
        <v>1215</v>
      </c>
      <c r="I28" s="87">
        <v>4254.12</v>
      </c>
      <c r="J28" s="87">
        <v>0</v>
      </c>
      <c r="K28" s="87"/>
      <c r="L28" s="85">
        <f t="shared" si="0"/>
        <v>27269.079999999998</v>
      </c>
      <c r="M28" s="88">
        <f t="shared" si="1"/>
        <v>7812.591419999999</v>
      </c>
      <c r="N28" s="85">
        <f t="shared" si="2"/>
        <v>35081.67142</v>
      </c>
      <c r="O28" s="23"/>
      <c r="P28" s="23"/>
    </row>
    <row r="29" spans="1:16" ht="12" customHeight="1">
      <c r="A29" s="86" t="s">
        <v>66</v>
      </c>
      <c r="B29" s="86" t="s">
        <v>29</v>
      </c>
      <c r="C29" s="79">
        <v>7641.48</v>
      </c>
      <c r="D29" s="87">
        <v>2285.4</v>
      </c>
      <c r="E29" s="87">
        <v>3101.24</v>
      </c>
      <c r="F29" s="87">
        <v>3889.68</v>
      </c>
      <c r="G29" s="87">
        <v>4882.16</v>
      </c>
      <c r="H29" s="87">
        <v>1215</v>
      </c>
      <c r="I29" s="87">
        <v>4254.12</v>
      </c>
      <c r="J29" s="87">
        <v>0</v>
      </c>
      <c r="K29" s="87"/>
      <c r="L29" s="85">
        <f t="shared" si="0"/>
        <v>27269.079999999998</v>
      </c>
      <c r="M29" s="88">
        <f t="shared" si="1"/>
        <v>7812.591419999999</v>
      </c>
      <c r="N29" s="85">
        <f t="shared" si="2"/>
        <v>35081.67142</v>
      </c>
      <c r="O29" s="23"/>
      <c r="P29" s="23"/>
    </row>
    <row r="30" spans="1:16" ht="12" customHeight="1">
      <c r="A30" s="86" t="s">
        <v>68</v>
      </c>
      <c r="B30" s="86" t="s">
        <v>29</v>
      </c>
      <c r="C30" s="79">
        <v>7641.48</v>
      </c>
      <c r="D30" s="87">
        <v>2056.86</v>
      </c>
      <c r="E30" s="87">
        <v>3063.51</v>
      </c>
      <c r="F30" s="87">
        <v>3889.68</v>
      </c>
      <c r="G30" s="87">
        <v>4882.16</v>
      </c>
      <c r="H30" s="87">
        <v>1215</v>
      </c>
      <c r="I30" s="87">
        <v>3308.75</v>
      </c>
      <c r="J30" s="87">
        <v>0</v>
      </c>
      <c r="K30" s="87"/>
      <c r="L30" s="85">
        <f t="shared" si="0"/>
        <v>26057.44</v>
      </c>
      <c r="M30" s="88">
        <f t="shared" si="1"/>
        <v>7465.45656</v>
      </c>
      <c r="N30" s="85">
        <f t="shared" si="2"/>
        <v>33522.89656</v>
      </c>
      <c r="O30" s="23"/>
      <c r="P30" s="23"/>
    </row>
    <row r="31" spans="1:16" ht="12" customHeight="1">
      <c r="A31" s="86" t="s">
        <v>71</v>
      </c>
      <c r="B31" s="86" t="s">
        <v>29</v>
      </c>
      <c r="C31" s="79">
        <v>7641.48</v>
      </c>
      <c r="D31" s="87">
        <v>2513.94</v>
      </c>
      <c r="E31" s="87">
        <v>3138.97</v>
      </c>
      <c r="F31" s="87">
        <v>3889.68</v>
      </c>
      <c r="G31" s="87">
        <v>4882.16</v>
      </c>
      <c r="H31" s="87">
        <v>1215</v>
      </c>
      <c r="I31" s="87">
        <v>4254.12</v>
      </c>
      <c r="J31" s="87">
        <v>0</v>
      </c>
      <c r="K31" s="87"/>
      <c r="L31" s="85">
        <f t="shared" si="0"/>
        <v>27535.35</v>
      </c>
      <c r="M31" s="88">
        <f t="shared" si="1"/>
        <v>7888.877775</v>
      </c>
      <c r="N31" s="85">
        <f t="shared" si="2"/>
        <v>35424.227775</v>
      </c>
      <c r="O31" s="23"/>
      <c r="P31" s="23"/>
    </row>
    <row r="32" spans="1:16" ht="12" customHeight="1">
      <c r="A32" s="86" t="s">
        <v>72</v>
      </c>
      <c r="B32" s="86" t="s">
        <v>29</v>
      </c>
      <c r="C32" s="79">
        <v>7641.48</v>
      </c>
      <c r="D32" s="87">
        <v>1599.78</v>
      </c>
      <c r="E32" s="87">
        <v>2988.05</v>
      </c>
      <c r="F32" s="87">
        <v>3889.68</v>
      </c>
      <c r="G32" s="87">
        <v>4882.16</v>
      </c>
      <c r="H32" s="87">
        <v>1215</v>
      </c>
      <c r="I32" s="87">
        <v>2363.37</v>
      </c>
      <c r="J32" s="87">
        <v>0</v>
      </c>
      <c r="K32" s="87"/>
      <c r="L32" s="85">
        <f t="shared" si="0"/>
        <v>24579.52</v>
      </c>
      <c r="M32" s="88">
        <f t="shared" si="1"/>
        <v>7042.03248</v>
      </c>
      <c r="N32" s="85">
        <f t="shared" si="2"/>
        <v>31621.55248</v>
      </c>
      <c r="O32" s="23"/>
      <c r="P32" s="23"/>
    </row>
    <row r="33" spans="1:16" ht="12" customHeight="1">
      <c r="A33" s="92" t="s">
        <v>75</v>
      </c>
      <c r="B33" s="86" t="s">
        <v>29</v>
      </c>
      <c r="C33" s="79">
        <v>7641.48</v>
      </c>
      <c r="D33" s="93">
        <v>1257.12</v>
      </c>
      <c r="E33" s="93">
        <v>2931.48</v>
      </c>
      <c r="F33" s="93">
        <v>3889.68</v>
      </c>
      <c r="G33" s="93">
        <v>4882.16</v>
      </c>
      <c r="H33" s="93">
        <v>1215</v>
      </c>
      <c r="I33" s="93">
        <v>1890.75</v>
      </c>
      <c r="J33" s="93">
        <v>0</v>
      </c>
      <c r="K33" s="93"/>
      <c r="L33" s="85">
        <f t="shared" si="0"/>
        <v>23707.67</v>
      </c>
      <c r="M33" s="88">
        <f t="shared" si="1"/>
        <v>6792.247455</v>
      </c>
      <c r="N33" s="85">
        <f t="shared" si="2"/>
        <v>30499.917455</v>
      </c>
      <c r="O33" s="68"/>
      <c r="P33" s="30"/>
    </row>
    <row r="34" spans="1:16" ht="12" customHeight="1">
      <c r="A34" s="86" t="s">
        <v>78</v>
      </c>
      <c r="B34" s="92" t="s">
        <v>79</v>
      </c>
      <c r="C34" s="79">
        <v>7641.48</v>
      </c>
      <c r="D34" s="87">
        <v>1548.72</v>
      </c>
      <c r="E34" s="87">
        <v>3063.51</v>
      </c>
      <c r="F34" s="87">
        <v>3889.68</v>
      </c>
      <c r="G34" s="87">
        <v>4882.16</v>
      </c>
      <c r="H34" s="87">
        <v>1215</v>
      </c>
      <c r="I34" s="87">
        <v>2466.62</v>
      </c>
      <c r="J34" s="87">
        <v>0</v>
      </c>
      <c r="K34" s="87"/>
      <c r="L34" s="85">
        <f t="shared" si="0"/>
        <v>24707.17</v>
      </c>
      <c r="M34" s="88">
        <f t="shared" si="1"/>
        <v>7078.604204999999</v>
      </c>
      <c r="N34" s="85">
        <f t="shared" si="2"/>
        <v>31785.774204999998</v>
      </c>
      <c r="O34" s="31"/>
      <c r="P34" s="31"/>
    </row>
    <row r="35" spans="1:16" ht="12" customHeight="1">
      <c r="A35" s="86" t="s">
        <v>82</v>
      </c>
      <c r="B35" s="92" t="s">
        <v>79</v>
      </c>
      <c r="C35" s="79">
        <v>7641.48</v>
      </c>
      <c r="D35" s="87">
        <v>1204.56</v>
      </c>
      <c r="E35" s="87">
        <v>2988.05</v>
      </c>
      <c r="F35" s="87">
        <v>3889.68</v>
      </c>
      <c r="G35" s="87">
        <v>4882.16</v>
      </c>
      <c r="H35" s="87">
        <v>1215</v>
      </c>
      <c r="I35" s="87">
        <v>2115</v>
      </c>
      <c r="J35" s="87">
        <v>0</v>
      </c>
      <c r="K35" s="87"/>
      <c r="L35" s="85">
        <f t="shared" si="0"/>
        <v>23935.93</v>
      </c>
      <c r="M35" s="88">
        <f t="shared" si="1"/>
        <v>6857.643945</v>
      </c>
      <c r="N35" s="85">
        <f t="shared" si="2"/>
        <v>30793.573945</v>
      </c>
      <c r="O35" s="23"/>
      <c r="P35" s="23"/>
    </row>
    <row r="36" spans="1:16" ht="12" customHeight="1">
      <c r="A36" s="86" t="s">
        <v>84</v>
      </c>
      <c r="B36" s="92" t="s">
        <v>79</v>
      </c>
      <c r="C36" s="79">
        <v>7641.48</v>
      </c>
      <c r="D36" s="87">
        <v>860.4</v>
      </c>
      <c r="E36" s="87">
        <v>2912.59</v>
      </c>
      <c r="F36" s="87">
        <v>3889.68</v>
      </c>
      <c r="G36" s="87">
        <v>4882.16</v>
      </c>
      <c r="H36" s="87">
        <v>606.6</v>
      </c>
      <c r="I36" s="87">
        <v>1057.62</v>
      </c>
      <c r="J36" s="87">
        <v>0</v>
      </c>
      <c r="K36" s="87"/>
      <c r="L36" s="85">
        <f t="shared" si="0"/>
        <v>21850.529999999995</v>
      </c>
      <c r="M36" s="88">
        <f t="shared" si="1"/>
        <v>6260.176844999998</v>
      </c>
      <c r="N36" s="85">
        <f t="shared" si="2"/>
        <v>28110.706844999993</v>
      </c>
      <c r="O36" s="23"/>
      <c r="P36" s="23"/>
    </row>
    <row r="37" spans="1:16" ht="22.5" customHeight="1">
      <c r="A37" s="86" t="s">
        <v>85</v>
      </c>
      <c r="B37" s="86" t="s">
        <v>86</v>
      </c>
      <c r="C37" s="87">
        <v>9181.5</v>
      </c>
      <c r="D37" s="87">
        <v>3190.5</v>
      </c>
      <c r="E37" s="87">
        <v>4259.15</v>
      </c>
      <c r="F37" s="87">
        <v>6501.42</v>
      </c>
      <c r="G37" s="87">
        <v>8363.5</v>
      </c>
      <c r="H37" s="87">
        <v>1474.08</v>
      </c>
      <c r="I37" s="87">
        <v>4019.25</v>
      </c>
      <c r="J37" s="87">
        <v>14029.94</v>
      </c>
      <c r="K37" s="87"/>
      <c r="L37" s="85">
        <f t="shared" si="0"/>
        <v>51019.340000000004</v>
      </c>
      <c r="M37" s="88">
        <f t="shared" si="1"/>
        <v>14617.04091</v>
      </c>
      <c r="N37" s="85">
        <f t="shared" si="2"/>
        <v>65636.38091</v>
      </c>
      <c r="O37" s="23"/>
      <c r="P37" s="23"/>
    </row>
    <row r="38" spans="1:16" ht="12" customHeight="1">
      <c r="A38" s="89" t="s">
        <v>87</v>
      </c>
      <c r="B38" s="90" t="s">
        <v>81</v>
      </c>
      <c r="C38" s="79">
        <v>7641.48</v>
      </c>
      <c r="D38" s="87">
        <v>1828.32</v>
      </c>
      <c r="E38" s="87">
        <v>3025.78</v>
      </c>
      <c r="F38" s="87">
        <v>3889.68</v>
      </c>
      <c r="G38" s="87">
        <v>4882.16</v>
      </c>
      <c r="H38" s="87">
        <v>1215</v>
      </c>
      <c r="I38" s="87">
        <v>3308.75</v>
      </c>
      <c r="J38" s="87">
        <v>0</v>
      </c>
      <c r="K38" s="87"/>
      <c r="L38" s="85">
        <f t="shared" si="0"/>
        <v>25791.17</v>
      </c>
      <c r="M38" s="88">
        <f t="shared" si="1"/>
        <v>7389.1702049999985</v>
      </c>
      <c r="N38" s="85">
        <f t="shared" si="2"/>
        <v>33180.340205</v>
      </c>
      <c r="O38" s="23"/>
      <c r="P38" s="23"/>
    </row>
    <row r="39" spans="1:16" ht="12" customHeight="1">
      <c r="A39" s="89" t="s">
        <v>88</v>
      </c>
      <c r="B39" s="90" t="s">
        <v>81</v>
      </c>
      <c r="C39" s="79">
        <v>7641.48</v>
      </c>
      <c r="D39" s="87">
        <v>2513.94</v>
      </c>
      <c r="E39" s="87">
        <v>3138.97</v>
      </c>
      <c r="F39" s="87">
        <v>3889.68</v>
      </c>
      <c r="G39" s="87">
        <v>4882.16</v>
      </c>
      <c r="H39" s="87">
        <v>1215</v>
      </c>
      <c r="I39" s="87">
        <v>4254.12</v>
      </c>
      <c r="J39" s="87">
        <v>0</v>
      </c>
      <c r="K39" s="87"/>
      <c r="L39" s="85">
        <f t="shared" si="0"/>
        <v>27535.35</v>
      </c>
      <c r="M39" s="88">
        <f t="shared" si="1"/>
        <v>7888.877775</v>
      </c>
      <c r="N39" s="85">
        <f t="shared" si="2"/>
        <v>35424.227775</v>
      </c>
      <c r="O39" s="23"/>
      <c r="P39" s="23"/>
    </row>
    <row r="40" spans="1:16" ht="12" customHeight="1">
      <c r="A40" s="89" t="s">
        <v>89</v>
      </c>
      <c r="B40" s="90" t="s">
        <v>81</v>
      </c>
      <c r="C40" s="79">
        <v>7641.48</v>
      </c>
      <c r="D40" s="87">
        <v>1942.74</v>
      </c>
      <c r="E40" s="87">
        <v>3044.67</v>
      </c>
      <c r="F40" s="87">
        <v>3889.68</v>
      </c>
      <c r="G40" s="87">
        <v>4882.16</v>
      </c>
      <c r="H40" s="87">
        <v>1215</v>
      </c>
      <c r="I40" s="87">
        <v>3308.75</v>
      </c>
      <c r="J40" s="87">
        <v>0</v>
      </c>
      <c r="K40" s="87"/>
      <c r="L40" s="85">
        <f t="shared" si="0"/>
        <v>25924.48</v>
      </c>
      <c r="M40" s="88">
        <f t="shared" si="1"/>
        <v>7427.36352</v>
      </c>
      <c r="N40" s="85">
        <f t="shared" si="2"/>
        <v>33351.84352</v>
      </c>
      <c r="O40" s="23"/>
      <c r="P40" s="23"/>
    </row>
    <row r="41" spans="1:16" ht="12" customHeight="1">
      <c r="A41" s="89" t="s">
        <v>90</v>
      </c>
      <c r="B41" s="90" t="s">
        <v>81</v>
      </c>
      <c r="C41" s="79">
        <v>7641.48</v>
      </c>
      <c r="D41" s="87">
        <v>1142.7</v>
      </c>
      <c r="E41" s="87">
        <v>2912.59</v>
      </c>
      <c r="F41" s="87">
        <v>3889.68</v>
      </c>
      <c r="G41" s="87">
        <v>4882.16</v>
      </c>
      <c r="H41" s="87">
        <v>1215</v>
      </c>
      <c r="I41" s="87">
        <v>1890.75</v>
      </c>
      <c r="J41" s="87">
        <v>0</v>
      </c>
      <c r="K41" s="87"/>
      <c r="L41" s="85">
        <f aca="true" t="shared" si="3" ref="L41:L72">+C41+D41+E41+F41+G41+H41+I41+J41+K41</f>
        <v>23574.36</v>
      </c>
      <c r="M41" s="88">
        <f aca="true" t="shared" si="4" ref="M41:M72">L41*28.65/100</f>
        <v>6754.05414</v>
      </c>
      <c r="N41" s="85">
        <f aca="true" t="shared" si="5" ref="N41:N72">+L41+M41</f>
        <v>30328.41414</v>
      </c>
      <c r="O41" s="23"/>
      <c r="P41" s="23"/>
    </row>
    <row r="42" spans="1:16" ht="12" customHeight="1">
      <c r="A42" s="89" t="s">
        <v>91</v>
      </c>
      <c r="B42" s="90" t="s">
        <v>81</v>
      </c>
      <c r="C42" s="79">
        <v>7641.48</v>
      </c>
      <c r="D42" s="87">
        <v>1142.7</v>
      </c>
      <c r="E42" s="87">
        <v>2912.59</v>
      </c>
      <c r="F42" s="87">
        <v>3889.68</v>
      </c>
      <c r="G42" s="87">
        <v>4882.16</v>
      </c>
      <c r="H42" s="87">
        <v>1215</v>
      </c>
      <c r="I42" s="87">
        <v>1890.75</v>
      </c>
      <c r="J42" s="87">
        <v>0</v>
      </c>
      <c r="K42" s="87"/>
      <c r="L42" s="85">
        <f t="shared" si="3"/>
        <v>23574.36</v>
      </c>
      <c r="M42" s="88">
        <f t="shared" si="4"/>
        <v>6754.05414</v>
      </c>
      <c r="N42" s="85">
        <f t="shared" si="5"/>
        <v>30328.41414</v>
      </c>
      <c r="O42" s="23"/>
      <c r="P42" s="23"/>
    </row>
    <row r="43" spans="1:16" ht="12" customHeight="1">
      <c r="A43" s="86" t="s">
        <v>92</v>
      </c>
      <c r="B43" s="90" t="s">
        <v>93</v>
      </c>
      <c r="C43" s="79">
        <v>14142.24</v>
      </c>
      <c r="D43" s="87">
        <v>4353.6</v>
      </c>
      <c r="E43" s="87">
        <v>7524.17</v>
      </c>
      <c r="F43" s="87">
        <v>10614.54</v>
      </c>
      <c r="G43" s="87">
        <v>23117.07</v>
      </c>
      <c r="H43" s="87">
        <v>2187.42</v>
      </c>
      <c r="I43" s="87">
        <v>0</v>
      </c>
      <c r="J43" s="87">
        <v>0</v>
      </c>
      <c r="K43" s="87"/>
      <c r="L43" s="85">
        <f t="shared" si="3"/>
        <v>61939.04</v>
      </c>
      <c r="M43" s="88">
        <f t="shared" si="4"/>
        <v>17745.53496</v>
      </c>
      <c r="N43" s="85">
        <f t="shared" si="5"/>
        <v>79684.57496</v>
      </c>
      <c r="O43" s="23"/>
      <c r="P43" s="23"/>
    </row>
    <row r="44" spans="1:16" ht="12" customHeight="1">
      <c r="A44" s="92" t="s">
        <v>94</v>
      </c>
      <c r="B44" s="90" t="s">
        <v>95</v>
      </c>
      <c r="C44" s="79">
        <v>9181.5</v>
      </c>
      <c r="D44" s="93">
        <v>3022.38</v>
      </c>
      <c r="E44" s="93">
        <v>4272.94</v>
      </c>
      <c r="F44" s="93">
        <v>5034.42</v>
      </c>
      <c r="G44" s="93">
        <v>10058.44</v>
      </c>
      <c r="H44" s="93">
        <v>1474.08</v>
      </c>
      <c r="I44" s="93">
        <v>2838.5</v>
      </c>
      <c r="J44" s="93">
        <v>0</v>
      </c>
      <c r="K44" s="93"/>
      <c r="L44" s="85">
        <f t="shared" si="3"/>
        <v>35882.26</v>
      </c>
      <c r="M44" s="88">
        <f t="shared" si="4"/>
        <v>10280.26749</v>
      </c>
      <c r="N44" s="85">
        <f t="shared" si="5"/>
        <v>46162.52749</v>
      </c>
      <c r="O44" s="68"/>
      <c r="P44" s="30"/>
    </row>
    <row r="45" spans="1:16" ht="12" customHeight="1">
      <c r="A45" s="86" t="s">
        <v>96</v>
      </c>
      <c r="B45" s="90" t="s">
        <v>97</v>
      </c>
      <c r="C45" s="79">
        <v>9181.5</v>
      </c>
      <c r="D45" s="87">
        <v>2014.92</v>
      </c>
      <c r="E45" s="87">
        <v>4127.98</v>
      </c>
      <c r="F45" s="87">
        <v>5034.42</v>
      </c>
      <c r="G45" s="87">
        <v>10058.44</v>
      </c>
      <c r="H45" s="87">
        <v>1474.08</v>
      </c>
      <c r="I45" s="87">
        <v>1774.12</v>
      </c>
      <c r="J45" s="87">
        <v>0</v>
      </c>
      <c r="K45" s="87"/>
      <c r="L45" s="85">
        <f t="shared" si="3"/>
        <v>33665.46000000001</v>
      </c>
      <c r="M45" s="88">
        <f t="shared" si="4"/>
        <v>9645.15429</v>
      </c>
      <c r="N45" s="85">
        <f t="shared" si="5"/>
        <v>43310.614290000005</v>
      </c>
      <c r="O45" s="23"/>
      <c r="P45" s="23"/>
    </row>
    <row r="46" spans="1:16" ht="12" customHeight="1">
      <c r="A46" s="86" t="s">
        <v>98</v>
      </c>
      <c r="B46" s="90" t="s">
        <v>97</v>
      </c>
      <c r="C46" s="79">
        <v>9181.5</v>
      </c>
      <c r="D46" s="87">
        <v>3022.38</v>
      </c>
      <c r="E46" s="87">
        <v>4272.94</v>
      </c>
      <c r="F46" s="87">
        <v>5034.42</v>
      </c>
      <c r="G46" s="87">
        <v>10058.44</v>
      </c>
      <c r="H46" s="87">
        <v>1474.08</v>
      </c>
      <c r="I46" s="87">
        <v>2483.75</v>
      </c>
      <c r="J46" s="87">
        <v>0</v>
      </c>
      <c r="K46" s="87"/>
      <c r="L46" s="85">
        <f t="shared" si="3"/>
        <v>35527.51</v>
      </c>
      <c r="M46" s="88">
        <f t="shared" si="4"/>
        <v>10178.631615</v>
      </c>
      <c r="N46" s="85">
        <f t="shared" si="5"/>
        <v>45706.141615</v>
      </c>
      <c r="O46" s="23"/>
      <c r="P46" s="23"/>
    </row>
    <row r="47" spans="1:16" ht="12" customHeight="1">
      <c r="A47" s="86" t="s">
        <v>99</v>
      </c>
      <c r="B47" s="90" t="s">
        <v>97</v>
      </c>
      <c r="C47" s="79">
        <v>9181.5</v>
      </c>
      <c r="D47" s="87">
        <v>3022.38</v>
      </c>
      <c r="E47" s="87">
        <v>4272.94</v>
      </c>
      <c r="F47" s="87">
        <v>5034.42</v>
      </c>
      <c r="G47" s="87">
        <v>10058.44</v>
      </c>
      <c r="H47" s="87">
        <v>1474.08</v>
      </c>
      <c r="I47" s="87">
        <v>2838.5</v>
      </c>
      <c r="J47" s="87">
        <v>0</v>
      </c>
      <c r="K47" s="87"/>
      <c r="L47" s="85">
        <f t="shared" si="3"/>
        <v>35882.26</v>
      </c>
      <c r="M47" s="88">
        <f t="shared" si="4"/>
        <v>10280.26749</v>
      </c>
      <c r="N47" s="85">
        <f t="shared" si="5"/>
        <v>46162.52749</v>
      </c>
      <c r="O47" s="23"/>
      <c r="P47" s="23"/>
    </row>
    <row r="48" spans="1:16" ht="12" customHeight="1">
      <c r="A48" s="86" t="s">
        <v>100</v>
      </c>
      <c r="B48" s="90" t="s">
        <v>97</v>
      </c>
      <c r="C48" s="79">
        <v>9181.5</v>
      </c>
      <c r="D48" s="87">
        <v>3022.38</v>
      </c>
      <c r="E48" s="87">
        <v>4643.44</v>
      </c>
      <c r="F48" s="87">
        <v>5034.42</v>
      </c>
      <c r="G48" s="87">
        <v>10058.44</v>
      </c>
      <c r="H48" s="87">
        <v>1474.08</v>
      </c>
      <c r="I48" s="87">
        <v>2838.5</v>
      </c>
      <c r="J48" s="87">
        <v>2223</v>
      </c>
      <c r="K48" s="87"/>
      <c r="L48" s="85">
        <f t="shared" si="3"/>
        <v>38475.76</v>
      </c>
      <c r="M48" s="88">
        <f t="shared" si="4"/>
        <v>11023.30524</v>
      </c>
      <c r="N48" s="85">
        <f t="shared" si="5"/>
        <v>49499.06524</v>
      </c>
      <c r="O48" s="23"/>
      <c r="P48" s="23"/>
    </row>
    <row r="49" spans="1:16" ht="12" customHeight="1">
      <c r="A49" s="86" t="s">
        <v>101</v>
      </c>
      <c r="B49" s="90" t="s">
        <v>81</v>
      </c>
      <c r="C49" s="79">
        <v>7641.48</v>
      </c>
      <c r="D49" s="87">
        <v>1371.24</v>
      </c>
      <c r="E49" s="87">
        <v>2950.32</v>
      </c>
      <c r="F49" s="87">
        <v>3889.68</v>
      </c>
      <c r="G49" s="87">
        <v>4882.16</v>
      </c>
      <c r="H49" s="87">
        <v>1215</v>
      </c>
      <c r="I49" s="87">
        <v>2363.37</v>
      </c>
      <c r="J49" s="87">
        <v>0</v>
      </c>
      <c r="K49" s="87"/>
      <c r="L49" s="85">
        <f t="shared" si="3"/>
        <v>24313.249999999996</v>
      </c>
      <c r="M49" s="88">
        <f t="shared" si="4"/>
        <v>6965.746124999998</v>
      </c>
      <c r="N49" s="85">
        <f t="shared" si="5"/>
        <v>31278.996124999994</v>
      </c>
      <c r="O49" s="23"/>
      <c r="P49" s="23"/>
    </row>
    <row r="50" spans="1:16" ht="12" customHeight="1">
      <c r="A50" s="86" t="s">
        <v>102</v>
      </c>
      <c r="B50" s="90" t="s">
        <v>81</v>
      </c>
      <c r="C50" s="79">
        <v>7641.48</v>
      </c>
      <c r="D50" s="87">
        <v>1257.12</v>
      </c>
      <c r="E50" s="87">
        <v>2931.48</v>
      </c>
      <c r="F50" s="87">
        <v>3889.68</v>
      </c>
      <c r="G50" s="87">
        <v>4882.16</v>
      </c>
      <c r="H50" s="87">
        <v>1215</v>
      </c>
      <c r="I50" s="87">
        <v>1890.75</v>
      </c>
      <c r="J50" s="87">
        <v>0</v>
      </c>
      <c r="K50" s="87"/>
      <c r="L50" s="85">
        <f t="shared" si="3"/>
        <v>23707.67</v>
      </c>
      <c r="M50" s="88">
        <f t="shared" si="4"/>
        <v>6792.247455</v>
      </c>
      <c r="N50" s="85">
        <f t="shared" si="5"/>
        <v>30499.917455</v>
      </c>
      <c r="O50" s="23"/>
      <c r="P50" s="23"/>
    </row>
    <row r="51" spans="1:16" ht="12" customHeight="1">
      <c r="A51" s="86" t="s">
        <v>103</v>
      </c>
      <c r="B51" s="90" t="s">
        <v>104</v>
      </c>
      <c r="C51" s="79">
        <v>14142.24</v>
      </c>
      <c r="D51" s="87">
        <v>3537.66</v>
      </c>
      <c r="E51" s="87">
        <v>7440.25</v>
      </c>
      <c r="F51" s="87">
        <v>10614.54</v>
      </c>
      <c r="G51" s="87">
        <v>23117.07</v>
      </c>
      <c r="H51" s="87">
        <v>2187.42</v>
      </c>
      <c r="I51" s="87">
        <v>0</v>
      </c>
      <c r="J51" s="87">
        <v>0</v>
      </c>
      <c r="K51" s="87"/>
      <c r="L51" s="85">
        <f t="shared" si="3"/>
        <v>61039.18</v>
      </c>
      <c r="M51" s="88">
        <f t="shared" si="4"/>
        <v>17487.72507</v>
      </c>
      <c r="N51" s="85">
        <f t="shared" si="5"/>
        <v>78526.90507000001</v>
      </c>
      <c r="O51" s="23"/>
      <c r="P51" s="23"/>
    </row>
    <row r="52" spans="1:16" ht="12" customHeight="1">
      <c r="A52" s="86" t="s">
        <v>105</v>
      </c>
      <c r="B52" s="90" t="s">
        <v>104</v>
      </c>
      <c r="C52" s="79">
        <v>14142.24</v>
      </c>
      <c r="D52" s="87">
        <v>2993.46</v>
      </c>
      <c r="E52" s="87">
        <v>7384.28</v>
      </c>
      <c r="F52" s="87">
        <v>10614.54</v>
      </c>
      <c r="G52" s="87">
        <v>23117.07</v>
      </c>
      <c r="H52" s="87">
        <v>2187.42</v>
      </c>
      <c r="I52" s="87">
        <v>0</v>
      </c>
      <c r="J52" s="87">
        <v>0</v>
      </c>
      <c r="K52" s="87"/>
      <c r="L52" s="85">
        <f t="shared" si="3"/>
        <v>60439.01</v>
      </c>
      <c r="M52" s="88">
        <f t="shared" si="4"/>
        <v>17315.776365</v>
      </c>
      <c r="N52" s="85">
        <f t="shared" si="5"/>
        <v>77754.786365</v>
      </c>
      <c r="O52" s="23"/>
      <c r="P52" s="23"/>
    </row>
    <row r="53" spans="1:16" ht="12" customHeight="1">
      <c r="A53" s="89" t="s">
        <v>106</v>
      </c>
      <c r="B53" s="90" t="s">
        <v>23</v>
      </c>
      <c r="C53" s="79">
        <v>14142.24</v>
      </c>
      <c r="D53" s="87">
        <v>4353.6</v>
      </c>
      <c r="E53" s="87">
        <v>7054.08</v>
      </c>
      <c r="F53" s="87">
        <v>10614.54</v>
      </c>
      <c r="G53" s="87">
        <v>20296.5</v>
      </c>
      <c r="H53" s="87">
        <v>2187.42</v>
      </c>
      <c r="I53" s="87">
        <v>3291</v>
      </c>
      <c r="J53" s="87">
        <v>0</v>
      </c>
      <c r="K53" s="87"/>
      <c r="L53" s="85">
        <f t="shared" si="3"/>
        <v>61939.38</v>
      </c>
      <c r="M53" s="88">
        <f t="shared" si="4"/>
        <v>17745.632369999996</v>
      </c>
      <c r="N53" s="85">
        <f t="shared" si="5"/>
        <v>79685.01237</v>
      </c>
      <c r="O53" s="23"/>
      <c r="P53" s="23"/>
    </row>
    <row r="54" spans="1:16" ht="12" customHeight="1">
      <c r="A54" s="89" t="s">
        <v>107</v>
      </c>
      <c r="B54" s="90" t="s">
        <v>108</v>
      </c>
      <c r="C54" s="79">
        <v>14142.24</v>
      </c>
      <c r="D54" s="87">
        <v>2721</v>
      </c>
      <c r="E54" s="87">
        <v>4716.76</v>
      </c>
      <c r="F54" s="87">
        <v>8903.4</v>
      </c>
      <c r="G54" s="87">
        <v>8991.18</v>
      </c>
      <c r="H54" s="87">
        <v>2187.42</v>
      </c>
      <c r="I54" s="87">
        <v>1645.5</v>
      </c>
      <c r="J54" s="87">
        <v>0</v>
      </c>
      <c r="K54" s="87"/>
      <c r="L54" s="85">
        <f t="shared" si="3"/>
        <v>43307.5</v>
      </c>
      <c r="M54" s="88">
        <f t="shared" si="4"/>
        <v>12407.59875</v>
      </c>
      <c r="N54" s="85">
        <f t="shared" si="5"/>
        <v>55715.09875</v>
      </c>
      <c r="O54" s="23"/>
      <c r="P54" s="23"/>
    </row>
    <row r="55" spans="1:16" ht="12" customHeight="1">
      <c r="A55" s="89" t="s">
        <v>109</v>
      </c>
      <c r="B55" s="90" t="s">
        <v>108</v>
      </c>
      <c r="C55" s="79">
        <v>14142.24</v>
      </c>
      <c r="D55" s="87">
        <v>3809.4</v>
      </c>
      <c r="E55" s="87">
        <v>4828.7</v>
      </c>
      <c r="F55" s="87">
        <v>8903.4</v>
      </c>
      <c r="G55" s="87">
        <v>8991.18</v>
      </c>
      <c r="H55" s="87">
        <v>2187.42</v>
      </c>
      <c r="I55" s="87">
        <v>3291</v>
      </c>
      <c r="J55" s="87">
        <v>0</v>
      </c>
      <c r="K55" s="87"/>
      <c r="L55" s="85">
        <f t="shared" si="3"/>
        <v>46153.34</v>
      </c>
      <c r="M55" s="88">
        <f t="shared" si="4"/>
        <v>13222.93191</v>
      </c>
      <c r="N55" s="85">
        <f t="shared" si="5"/>
        <v>59376.271909999996</v>
      </c>
      <c r="O55" s="23"/>
      <c r="P55" s="23"/>
    </row>
    <row r="56" spans="1:16" ht="12" customHeight="1">
      <c r="A56" s="89" t="s">
        <v>110</v>
      </c>
      <c r="B56" s="90" t="s">
        <v>108</v>
      </c>
      <c r="C56" s="79">
        <v>14142.24</v>
      </c>
      <c r="D56" s="87">
        <v>3809.4</v>
      </c>
      <c r="E56" s="87">
        <v>4828.7</v>
      </c>
      <c r="F56" s="87">
        <v>8903.4</v>
      </c>
      <c r="G56" s="87">
        <v>8991.18</v>
      </c>
      <c r="H56" s="87">
        <v>2187.42</v>
      </c>
      <c r="I56" s="87">
        <v>2742.12</v>
      </c>
      <c r="J56" s="87">
        <v>0</v>
      </c>
      <c r="K56" s="87"/>
      <c r="L56" s="85">
        <f t="shared" si="3"/>
        <v>45604.46</v>
      </c>
      <c r="M56" s="88">
        <f t="shared" si="4"/>
        <v>13065.677789999998</v>
      </c>
      <c r="N56" s="85">
        <f t="shared" si="5"/>
        <v>58670.13778999999</v>
      </c>
      <c r="O56" s="23"/>
      <c r="P56" s="23"/>
    </row>
    <row r="57" spans="1:16" ht="12" customHeight="1">
      <c r="A57" s="89" t="s">
        <v>111</v>
      </c>
      <c r="B57" s="90" t="s">
        <v>112</v>
      </c>
      <c r="C57" s="79">
        <v>9181.5</v>
      </c>
      <c r="D57" s="87">
        <v>3022.38</v>
      </c>
      <c r="E57" s="87">
        <v>4781.02</v>
      </c>
      <c r="F57" s="87">
        <v>5607.06</v>
      </c>
      <c r="G57" s="87">
        <v>12534.3</v>
      </c>
      <c r="H57" s="87">
        <v>1474.08</v>
      </c>
      <c r="I57" s="87">
        <v>2483.75</v>
      </c>
      <c r="J57" s="87">
        <v>0</v>
      </c>
      <c r="K57" s="87"/>
      <c r="L57" s="85">
        <f t="shared" si="3"/>
        <v>39084.090000000004</v>
      </c>
      <c r="M57" s="88">
        <f t="shared" si="4"/>
        <v>11197.591785000002</v>
      </c>
      <c r="N57" s="85">
        <f t="shared" si="5"/>
        <v>50281.68178500001</v>
      </c>
      <c r="O57" s="23"/>
      <c r="P57" s="23"/>
    </row>
    <row r="58" spans="1:16" ht="12" customHeight="1">
      <c r="A58" s="89" t="s">
        <v>113</v>
      </c>
      <c r="B58" s="90" t="s">
        <v>114</v>
      </c>
      <c r="C58" s="79">
        <v>9181.5</v>
      </c>
      <c r="D58" s="87">
        <v>3022.38</v>
      </c>
      <c r="E58" s="87">
        <v>4781.02</v>
      </c>
      <c r="F58" s="87">
        <v>5607.06</v>
      </c>
      <c r="G58" s="87">
        <v>12534.3</v>
      </c>
      <c r="H58" s="87">
        <v>1474.08</v>
      </c>
      <c r="I58" s="87">
        <v>2483.75</v>
      </c>
      <c r="J58" s="87">
        <v>0</v>
      </c>
      <c r="K58" s="87"/>
      <c r="L58" s="85">
        <f t="shared" si="3"/>
        <v>39084.090000000004</v>
      </c>
      <c r="M58" s="88">
        <f t="shared" si="4"/>
        <v>11197.591785000002</v>
      </c>
      <c r="N58" s="85">
        <f t="shared" si="5"/>
        <v>50281.68178500001</v>
      </c>
      <c r="O58" s="23"/>
      <c r="P58" s="23"/>
    </row>
    <row r="59" spans="1:16" ht="12" customHeight="1">
      <c r="A59" s="86" t="s">
        <v>115</v>
      </c>
      <c r="B59" s="90" t="s">
        <v>49</v>
      </c>
      <c r="C59" s="79">
        <v>9181.5</v>
      </c>
      <c r="D59" s="87">
        <v>1343.28</v>
      </c>
      <c r="E59" s="87">
        <v>3100.84</v>
      </c>
      <c r="F59" s="87">
        <v>4462.38</v>
      </c>
      <c r="G59" s="87">
        <v>5047.48</v>
      </c>
      <c r="H59" s="87">
        <v>1474.08</v>
      </c>
      <c r="I59" s="87">
        <v>1064.5</v>
      </c>
      <c r="J59" s="87">
        <v>0</v>
      </c>
      <c r="K59" s="87"/>
      <c r="L59" s="85">
        <f t="shared" si="3"/>
        <v>25674.059999999998</v>
      </c>
      <c r="M59" s="88">
        <f t="shared" si="4"/>
        <v>7355.618189999999</v>
      </c>
      <c r="N59" s="85">
        <f t="shared" si="5"/>
        <v>33029.67819</v>
      </c>
      <c r="O59" s="23"/>
      <c r="P59" s="23"/>
    </row>
    <row r="60" spans="1:16" ht="12" customHeight="1">
      <c r="A60" s="86" t="s">
        <v>116</v>
      </c>
      <c r="B60" s="90" t="s">
        <v>49</v>
      </c>
      <c r="C60" s="79">
        <v>9181.5</v>
      </c>
      <c r="D60" s="87">
        <v>2686.56</v>
      </c>
      <c r="E60" s="87">
        <v>3294.12</v>
      </c>
      <c r="F60" s="87">
        <v>4462.38</v>
      </c>
      <c r="G60" s="87">
        <v>5047.48</v>
      </c>
      <c r="H60" s="87">
        <v>1474.08</v>
      </c>
      <c r="I60" s="87">
        <v>2483.75</v>
      </c>
      <c r="J60" s="87">
        <v>0</v>
      </c>
      <c r="K60" s="87"/>
      <c r="L60" s="85">
        <f t="shared" si="3"/>
        <v>28629.870000000003</v>
      </c>
      <c r="M60" s="88">
        <f t="shared" si="4"/>
        <v>8202.457755</v>
      </c>
      <c r="N60" s="85">
        <f t="shared" si="5"/>
        <v>36832.327755000006</v>
      </c>
      <c r="O60" s="23"/>
      <c r="P60" s="23"/>
    </row>
    <row r="61" spans="1:16" ht="12" customHeight="1">
      <c r="A61" s="86" t="s">
        <v>117</v>
      </c>
      <c r="B61" s="90" t="s">
        <v>49</v>
      </c>
      <c r="C61" s="79">
        <v>9181.5</v>
      </c>
      <c r="D61" s="87">
        <v>2014.92</v>
      </c>
      <c r="E61" s="87">
        <v>3197.48</v>
      </c>
      <c r="F61" s="87">
        <v>4462.38</v>
      </c>
      <c r="G61" s="87">
        <v>5047.48</v>
      </c>
      <c r="H61" s="87">
        <v>1474.08</v>
      </c>
      <c r="I61" s="87">
        <v>1774.12</v>
      </c>
      <c r="J61" s="87">
        <v>0</v>
      </c>
      <c r="K61" s="87"/>
      <c r="L61" s="85">
        <f t="shared" si="3"/>
        <v>27151.959999999995</v>
      </c>
      <c r="M61" s="88">
        <f t="shared" si="4"/>
        <v>7779.036539999998</v>
      </c>
      <c r="N61" s="85">
        <f t="shared" si="5"/>
        <v>34930.99653999999</v>
      </c>
      <c r="O61" s="23"/>
      <c r="P61" s="23"/>
    </row>
    <row r="62" spans="1:16" ht="12" customHeight="1">
      <c r="A62" s="86" t="s">
        <v>118</v>
      </c>
      <c r="B62" s="90" t="s">
        <v>49</v>
      </c>
      <c r="C62" s="79">
        <v>9181.5</v>
      </c>
      <c r="D62" s="87">
        <v>3358.2</v>
      </c>
      <c r="E62" s="87">
        <v>3390.76</v>
      </c>
      <c r="F62" s="87">
        <v>4462.38</v>
      </c>
      <c r="G62" s="87">
        <v>5047.48</v>
      </c>
      <c r="H62" s="87">
        <v>1474.08</v>
      </c>
      <c r="I62" s="87">
        <v>2838.5</v>
      </c>
      <c r="J62" s="87">
        <v>0</v>
      </c>
      <c r="K62" s="87"/>
      <c r="L62" s="85">
        <f t="shared" si="3"/>
        <v>29752.9</v>
      </c>
      <c r="M62" s="88">
        <f t="shared" si="4"/>
        <v>8524.20585</v>
      </c>
      <c r="N62" s="85">
        <f t="shared" si="5"/>
        <v>38277.10585</v>
      </c>
      <c r="O62" s="23"/>
      <c r="P62" s="23"/>
    </row>
    <row r="63" spans="1:16" ht="12" customHeight="1">
      <c r="A63" s="86" t="s">
        <v>119</v>
      </c>
      <c r="B63" s="90" t="s">
        <v>49</v>
      </c>
      <c r="C63" s="79">
        <v>9181.5</v>
      </c>
      <c r="D63" s="87">
        <v>2518.86</v>
      </c>
      <c r="E63" s="87">
        <v>3270</v>
      </c>
      <c r="F63" s="87">
        <v>4462.38</v>
      </c>
      <c r="G63" s="87">
        <v>5047.48</v>
      </c>
      <c r="H63" s="87">
        <v>1474.08</v>
      </c>
      <c r="I63" s="87">
        <v>2128.5</v>
      </c>
      <c r="J63" s="87">
        <v>0</v>
      </c>
      <c r="K63" s="87"/>
      <c r="L63" s="85">
        <f t="shared" si="3"/>
        <v>28082.800000000003</v>
      </c>
      <c r="M63" s="88">
        <f t="shared" si="4"/>
        <v>8045.722200000001</v>
      </c>
      <c r="N63" s="85">
        <f t="shared" si="5"/>
        <v>36128.52220000001</v>
      </c>
      <c r="O63" s="23"/>
      <c r="P63" s="23"/>
    </row>
    <row r="64" spans="1:16" ht="12" customHeight="1">
      <c r="A64" s="86" t="s">
        <v>120</v>
      </c>
      <c r="B64" s="90" t="s">
        <v>49</v>
      </c>
      <c r="C64" s="79">
        <v>9181.5</v>
      </c>
      <c r="D64" s="87">
        <v>2350.74</v>
      </c>
      <c r="E64" s="87">
        <v>3245.8</v>
      </c>
      <c r="F64" s="87">
        <v>4462.38</v>
      </c>
      <c r="G64" s="87">
        <v>5047.48</v>
      </c>
      <c r="H64" s="87">
        <v>1474.08</v>
      </c>
      <c r="I64" s="87">
        <v>1774.12</v>
      </c>
      <c r="J64" s="87">
        <v>0</v>
      </c>
      <c r="K64" s="87"/>
      <c r="L64" s="85">
        <f t="shared" si="3"/>
        <v>27536.100000000002</v>
      </c>
      <c r="M64" s="88">
        <f t="shared" si="4"/>
        <v>7889.0926500000005</v>
      </c>
      <c r="N64" s="85">
        <f t="shared" si="5"/>
        <v>35425.192650000005</v>
      </c>
      <c r="O64" s="23"/>
      <c r="P64" s="23"/>
    </row>
    <row r="65" spans="1:16" ht="12" customHeight="1">
      <c r="A65" s="86" t="s">
        <v>121</v>
      </c>
      <c r="B65" s="90" t="s">
        <v>49</v>
      </c>
      <c r="C65" s="79">
        <v>9181.5</v>
      </c>
      <c r="D65" s="87">
        <v>1847.22</v>
      </c>
      <c r="E65" s="87">
        <v>3173.36</v>
      </c>
      <c r="F65" s="87">
        <v>4462.38</v>
      </c>
      <c r="G65" s="87">
        <v>5047.48</v>
      </c>
      <c r="H65" s="87">
        <v>1474.08</v>
      </c>
      <c r="I65" s="87">
        <v>1419.25</v>
      </c>
      <c r="J65" s="87">
        <v>0</v>
      </c>
      <c r="K65" s="87"/>
      <c r="L65" s="85">
        <f t="shared" si="3"/>
        <v>26605.269999999997</v>
      </c>
      <c r="M65" s="88">
        <f t="shared" si="4"/>
        <v>7622.409854999998</v>
      </c>
      <c r="N65" s="85">
        <f t="shared" si="5"/>
        <v>34227.679854999995</v>
      </c>
      <c r="O65" s="23"/>
      <c r="P65" s="23"/>
    </row>
    <row r="66" spans="1:16" ht="12" customHeight="1">
      <c r="A66" s="86" t="s">
        <v>122</v>
      </c>
      <c r="B66" s="90" t="s">
        <v>81</v>
      </c>
      <c r="C66" s="79">
        <v>7641.48</v>
      </c>
      <c r="D66" s="87">
        <v>2056.86</v>
      </c>
      <c r="E66" s="87">
        <v>3063.51</v>
      </c>
      <c r="F66" s="87">
        <v>3889.68</v>
      </c>
      <c r="G66" s="87">
        <v>4882.16</v>
      </c>
      <c r="H66" s="87">
        <v>1215</v>
      </c>
      <c r="I66" s="87">
        <v>3308.75</v>
      </c>
      <c r="J66" s="87">
        <v>0</v>
      </c>
      <c r="K66" s="87"/>
      <c r="L66" s="85">
        <f t="shared" si="3"/>
        <v>26057.44</v>
      </c>
      <c r="M66" s="88">
        <f t="shared" si="4"/>
        <v>7465.45656</v>
      </c>
      <c r="N66" s="85">
        <f t="shared" si="5"/>
        <v>33522.89656</v>
      </c>
      <c r="O66" s="23"/>
      <c r="P66" s="23"/>
    </row>
    <row r="67" spans="1:16" ht="12" customHeight="1">
      <c r="A67" s="86" t="s">
        <v>123</v>
      </c>
      <c r="B67" s="90" t="s">
        <v>81</v>
      </c>
      <c r="C67" s="79">
        <v>7641.48</v>
      </c>
      <c r="D67" s="87">
        <v>2056.86</v>
      </c>
      <c r="E67" s="87">
        <v>3063.51</v>
      </c>
      <c r="F67" s="87">
        <v>3889.68</v>
      </c>
      <c r="G67" s="87">
        <v>4882.16</v>
      </c>
      <c r="H67" s="87">
        <v>1215</v>
      </c>
      <c r="I67" s="87">
        <v>3308.75</v>
      </c>
      <c r="J67" s="87">
        <v>0</v>
      </c>
      <c r="K67" s="87"/>
      <c r="L67" s="85">
        <f t="shared" si="3"/>
        <v>26057.44</v>
      </c>
      <c r="M67" s="88">
        <f t="shared" si="4"/>
        <v>7465.45656</v>
      </c>
      <c r="N67" s="85">
        <f t="shared" si="5"/>
        <v>33522.89656</v>
      </c>
      <c r="O67" s="23"/>
      <c r="P67" s="23"/>
    </row>
    <row r="68" spans="1:16" ht="12" customHeight="1">
      <c r="A68" s="86" t="s">
        <v>124</v>
      </c>
      <c r="B68" s="90" t="s">
        <v>81</v>
      </c>
      <c r="C68" s="79">
        <v>7641.48</v>
      </c>
      <c r="D68" s="87">
        <v>1599.78</v>
      </c>
      <c r="E68" s="87">
        <v>2988.05</v>
      </c>
      <c r="F68" s="87">
        <v>3889.68</v>
      </c>
      <c r="G68" s="87">
        <v>4882.16</v>
      </c>
      <c r="H68" s="87">
        <v>1215</v>
      </c>
      <c r="I68" s="87">
        <v>2363.37</v>
      </c>
      <c r="J68" s="87">
        <v>0</v>
      </c>
      <c r="K68" s="87"/>
      <c r="L68" s="85">
        <f t="shared" si="3"/>
        <v>24579.52</v>
      </c>
      <c r="M68" s="88">
        <f t="shared" si="4"/>
        <v>7042.03248</v>
      </c>
      <c r="N68" s="85">
        <f t="shared" si="5"/>
        <v>31621.55248</v>
      </c>
      <c r="O68" s="23"/>
      <c r="P68" s="23"/>
    </row>
    <row r="69" spans="1:16" ht="12" customHeight="1">
      <c r="A69" s="86" t="s">
        <v>125</v>
      </c>
      <c r="B69" s="90" t="s">
        <v>81</v>
      </c>
      <c r="C69" s="79">
        <v>7641.48</v>
      </c>
      <c r="D69" s="87">
        <v>1599.78</v>
      </c>
      <c r="E69" s="87">
        <v>2988.05</v>
      </c>
      <c r="F69" s="87">
        <v>3889.68</v>
      </c>
      <c r="G69" s="87">
        <v>4882.16</v>
      </c>
      <c r="H69" s="87">
        <v>1215</v>
      </c>
      <c r="I69" s="87">
        <v>2363.37</v>
      </c>
      <c r="J69" s="87">
        <v>0</v>
      </c>
      <c r="K69" s="87"/>
      <c r="L69" s="85">
        <f t="shared" si="3"/>
        <v>24579.52</v>
      </c>
      <c r="M69" s="88">
        <f t="shared" si="4"/>
        <v>7042.03248</v>
      </c>
      <c r="N69" s="85">
        <f t="shared" si="5"/>
        <v>31621.55248</v>
      </c>
      <c r="O69" s="23"/>
      <c r="P69" s="23"/>
    </row>
    <row r="70" spans="1:16" ht="12" customHeight="1">
      <c r="A70" s="86" t="s">
        <v>126</v>
      </c>
      <c r="B70" s="90" t="s">
        <v>81</v>
      </c>
      <c r="C70" s="79">
        <v>7641.48</v>
      </c>
      <c r="D70" s="87">
        <v>1828.32</v>
      </c>
      <c r="E70" s="87">
        <v>3025.78</v>
      </c>
      <c r="F70" s="87">
        <v>3889.68</v>
      </c>
      <c r="G70" s="87">
        <v>4882.16</v>
      </c>
      <c r="H70" s="87">
        <v>1215</v>
      </c>
      <c r="I70" s="87">
        <v>3308.75</v>
      </c>
      <c r="J70" s="87">
        <v>0</v>
      </c>
      <c r="K70" s="87"/>
      <c r="L70" s="85">
        <f t="shared" si="3"/>
        <v>25791.17</v>
      </c>
      <c r="M70" s="88">
        <f t="shared" si="4"/>
        <v>7389.1702049999985</v>
      </c>
      <c r="N70" s="85">
        <f t="shared" si="5"/>
        <v>33180.340205</v>
      </c>
      <c r="O70" s="23"/>
      <c r="P70" s="23"/>
    </row>
    <row r="71" spans="1:16" ht="12" customHeight="1">
      <c r="A71" s="86" t="s">
        <v>127</v>
      </c>
      <c r="B71" s="90" t="s">
        <v>81</v>
      </c>
      <c r="C71" s="79">
        <v>7641.48</v>
      </c>
      <c r="D71" s="87">
        <v>1599.78</v>
      </c>
      <c r="E71" s="87">
        <v>2988.05</v>
      </c>
      <c r="F71" s="87">
        <v>3889.68</v>
      </c>
      <c r="G71" s="87">
        <v>4882.16</v>
      </c>
      <c r="H71" s="87">
        <v>1215</v>
      </c>
      <c r="I71" s="87">
        <v>2363.37</v>
      </c>
      <c r="J71" s="87">
        <v>0</v>
      </c>
      <c r="K71" s="87"/>
      <c r="L71" s="85">
        <f t="shared" si="3"/>
        <v>24579.52</v>
      </c>
      <c r="M71" s="88">
        <f t="shared" si="4"/>
        <v>7042.03248</v>
      </c>
      <c r="N71" s="85">
        <f t="shared" si="5"/>
        <v>31621.55248</v>
      </c>
      <c r="O71" s="23"/>
      <c r="P71" s="23"/>
    </row>
    <row r="72" spans="1:16" ht="12" customHeight="1">
      <c r="A72" s="86" t="s">
        <v>128</v>
      </c>
      <c r="B72" s="90" t="s">
        <v>81</v>
      </c>
      <c r="C72" s="79">
        <v>7641.48</v>
      </c>
      <c r="D72" s="87">
        <v>1485.66</v>
      </c>
      <c r="E72" s="87">
        <v>2969.21</v>
      </c>
      <c r="F72" s="87">
        <v>3889.68</v>
      </c>
      <c r="G72" s="87">
        <v>4882.16</v>
      </c>
      <c r="H72" s="87">
        <v>1215</v>
      </c>
      <c r="I72" s="87">
        <v>2363.37</v>
      </c>
      <c r="J72" s="87">
        <v>0</v>
      </c>
      <c r="K72" s="87"/>
      <c r="L72" s="85">
        <f t="shared" si="3"/>
        <v>24446.559999999998</v>
      </c>
      <c r="M72" s="88">
        <f t="shared" si="4"/>
        <v>7003.939439999999</v>
      </c>
      <c r="N72" s="85">
        <f t="shared" si="5"/>
        <v>31450.499439999996</v>
      </c>
      <c r="O72" s="23"/>
      <c r="P72" s="23"/>
    </row>
    <row r="73" spans="1:16" ht="12" customHeight="1">
      <c r="A73" s="86" t="s">
        <v>129</v>
      </c>
      <c r="B73" s="90" t="s">
        <v>81</v>
      </c>
      <c r="C73" s="79">
        <v>7641.48</v>
      </c>
      <c r="D73" s="87">
        <v>1257.12</v>
      </c>
      <c r="E73" s="87">
        <v>2931.48</v>
      </c>
      <c r="F73" s="87">
        <v>3889.68</v>
      </c>
      <c r="G73" s="87">
        <v>4882.16</v>
      </c>
      <c r="H73" s="87">
        <v>1215</v>
      </c>
      <c r="I73" s="87">
        <v>1890.75</v>
      </c>
      <c r="J73" s="87">
        <v>0</v>
      </c>
      <c r="K73" s="87"/>
      <c r="L73" s="85">
        <f aca="true" t="shared" si="6" ref="L73:L104">+C73+D73+E73+F73+G73+H73+I73+J73+K73</f>
        <v>23707.67</v>
      </c>
      <c r="M73" s="88">
        <f aca="true" t="shared" si="7" ref="M73:M104">L73*28.65/100</f>
        <v>6792.247455</v>
      </c>
      <c r="N73" s="85">
        <f aca="true" t="shared" si="8" ref="N73:N104">+L73+M73</f>
        <v>30499.917455</v>
      </c>
      <c r="O73" s="23"/>
      <c r="P73" s="23"/>
    </row>
    <row r="74" spans="1:16" ht="12" customHeight="1">
      <c r="A74" s="86" t="s">
        <v>130</v>
      </c>
      <c r="B74" s="90" t="s">
        <v>81</v>
      </c>
      <c r="C74" s="79">
        <v>7641.48</v>
      </c>
      <c r="D74" s="87">
        <v>914.16</v>
      </c>
      <c r="E74" s="87">
        <v>2874.86</v>
      </c>
      <c r="F74" s="87">
        <v>3889.68</v>
      </c>
      <c r="G74" s="87">
        <v>4882.16</v>
      </c>
      <c r="H74" s="87">
        <v>1215</v>
      </c>
      <c r="I74" s="87">
        <v>0</v>
      </c>
      <c r="J74" s="87">
        <v>0</v>
      </c>
      <c r="K74" s="87"/>
      <c r="L74" s="85">
        <f t="shared" si="6"/>
        <v>21417.34</v>
      </c>
      <c r="M74" s="88">
        <f t="shared" si="7"/>
        <v>6136.06791</v>
      </c>
      <c r="N74" s="85">
        <f t="shared" si="8"/>
        <v>27553.40791</v>
      </c>
      <c r="O74" s="23"/>
      <c r="P74" s="23"/>
    </row>
    <row r="75" spans="1:16" ht="12" customHeight="1">
      <c r="A75" s="86" t="s">
        <v>131</v>
      </c>
      <c r="B75" s="90" t="s">
        <v>81</v>
      </c>
      <c r="C75" s="79">
        <v>7641.48</v>
      </c>
      <c r="D75" s="87">
        <v>914.16</v>
      </c>
      <c r="E75" s="87">
        <v>2874.86</v>
      </c>
      <c r="F75" s="87">
        <v>3889.68</v>
      </c>
      <c r="G75" s="87">
        <v>4882.16</v>
      </c>
      <c r="H75" s="87">
        <v>1215</v>
      </c>
      <c r="I75" s="87">
        <v>945.37</v>
      </c>
      <c r="J75" s="87">
        <v>0</v>
      </c>
      <c r="K75" s="87"/>
      <c r="L75" s="85">
        <f t="shared" si="6"/>
        <v>22362.71</v>
      </c>
      <c r="M75" s="88">
        <f t="shared" si="7"/>
        <v>6406.916414999999</v>
      </c>
      <c r="N75" s="85">
        <f t="shared" si="8"/>
        <v>28769.626415</v>
      </c>
      <c r="O75" s="23"/>
      <c r="P75" s="23"/>
    </row>
    <row r="76" spans="1:16" ht="12" customHeight="1">
      <c r="A76" s="86" t="s">
        <v>132</v>
      </c>
      <c r="B76" s="90" t="s">
        <v>81</v>
      </c>
      <c r="C76" s="79">
        <v>7641.48</v>
      </c>
      <c r="D76" s="87">
        <v>914.16</v>
      </c>
      <c r="E76" s="87">
        <v>2874.86</v>
      </c>
      <c r="F76" s="87">
        <v>3889.68</v>
      </c>
      <c r="G76" s="87">
        <v>4882.16</v>
      </c>
      <c r="H76" s="87">
        <v>1215</v>
      </c>
      <c r="I76" s="87">
        <v>945.37</v>
      </c>
      <c r="J76" s="87">
        <v>0</v>
      </c>
      <c r="K76" s="87"/>
      <c r="L76" s="85">
        <f t="shared" si="6"/>
        <v>22362.71</v>
      </c>
      <c r="M76" s="88">
        <f t="shared" si="7"/>
        <v>6406.916414999999</v>
      </c>
      <c r="N76" s="85">
        <f t="shared" si="8"/>
        <v>28769.626415</v>
      </c>
      <c r="O76" s="23"/>
      <c r="P76" s="23"/>
    </row>
    <row r="77" spans="1:16" ht="12" customHeight="1">
      <c r="A77" s="86" t="s">
        <v>133</v>
      </c>
      <c r="B77" s="90" t="s">
        <v>134</v>
      </c>
      <c r="C77" s="79">
        <v>7641.48</v>
      </c>
      <c r="D77" s="87">
        <v>1142.7</v>
      </c>
      <c r="E77" s="87">
        <v>2912.59</v>
      </c>
      <c r="F77" s="87">
        <v>3889.68</v>
      </c>
      <c r="G77" s="87">
        <v>4882.16</v>
      </c>
      <c r="H77" s="87">
        <v>1215</v>
      </c>
      <c r="I77" s="87">
        <v>1418</v>
      </c>
      <c r="J77" s="87">
        <v>0</v>
      </c>
      <c r="K77" s="87"/>
      <c r="L77" s="85">
        <f t="shared" si="6"/>
        <v>23101.61</v>
      </c>
      <c r="M77" s="88">
        <f t="shared" si="7"/>
        <v>6618.6112650000005</v>
      </c>
      <c r="N77" s="85">
        <f t="shared" si="8"/>
        <v>29720.221265</v>
      </c>
      <c r="O77" s="23"/>
      <c r="P77" s="23"/>
    </row>
    <row r="78" spans="1:16" ht="12" customHeight="1">
      <c r="A78" s="86" t="s">
        <v>135</v>
      </c>
      <c r="B78" s="90" t="s">
        <v>134</v>
      </c>
      <c r="C78" s="79">
        <v>7641.48</v>
      </c>
      <c r="D78" s="87">
        <v>685.62</v>
      </c>
      <c r="E78" s="87">
        <v>2837.13</v>
      </c>
      <c r="F78" s="87">
        <v>3889.68</v>
      </c>
      <c r="G78" s="87">
        <v>4882.16</v>
      </c>
      <c r="H78" s="87">
        <v>1215</v>
      </c>
      <c r="I78" s="87">
        <v>945.37</v>
      </c>
      <c r="J78" s="87">
        <v>0</v>
      </c>
      <c r="K78" s="87"/>
      <c r="L78" s="85">
        <f t="shared" si="6"/>
        <v>22096.44</v>
      </c>
      <c r="M78" s="88">
        <f t="shared" si="7"/>
        <v>6330.6300599999995</v>
      </c>
      <c r="N78" s="85">
        <f t="shared" si="8"/>
        <v>28427.07006</v>
      </c>
      <c r="O78" s="23"/>
      <c r="P78" s="23"/>
    </row>
    <row r="79" spans="1:16" ht="12" customHeight="1">
      <c r="A79" s="86" t="s">
        <v>136</v>
      </c>
      <c r="B79" s="90" t="s">
        <v>134</v>
      </c>
      <c r="C79" s="79">
        <v>7641.48</v>
      </c>
      <c r="D79" s="87">
        <v>1142.7</v>
      </c>
      <c r="E79" s="87">
        <v>2912.59</v>
      </c>
      <c r="F79" s="87">
        <v>3889.68</v>
      </c>
      <c r="G79" s="87">
        <v>4882.16</v>
      </c>
      <c r="H79" s="87">
        <v>1215</v>
      </c>
      <c r="I79" s="87">
        <v>1418</v>
      </c>
      <c r="J79" s="87">
        <v>0</v>
      </c>
      <c r="K79" s="87"/>
      <c r="L79" s="85">
        <f t="shared" si="6"/>
        <v>23101.61</v>
      </c>
      <c r="M79" s="88">
        <f t="shared" si="7"/>
        <v>6618.6112650000005</v>
      </c>
      <c r="N79" s="85">
        <f t="shared" si="8"/>
        <v>29720.221265</v>
      </c>
      <c r="O79" s="23"/>
      <c r="P79" s="23"/>
    </row>
    <row r="80" spans="1:16" ht="12" customHeight="1">
      <c r="A80" s="86" t="s">
        <v>137</v>
      </c>
      <c r="B80" s="90" t="s">
        <v>134</v>
      </c>
      <c r="C80" s="79">
        <v>7641.48</v>
      </c>
      <c r="D80" s="87">
        <v>685.62</v>
      </c>
      <c r="E80" s="87">
        <v>2837.13</v>
      </c>
      <c r="F80" s="87">
        <v>3889.68</v>
      </c>
      <c r="G80" s="87">
        <v>4882.16</v>
      </c>
      <c r="H80" s="87">
        <v>1215</v>
      </c>
      <c r="I80" s="87">
        <v>0</v>
      </c>
      <c r="J80" s="87">
        <v>0</v>
      </c>
      <c r="K80" s="87"/>
      <c r="L80" s="85">
        <f t="shared" si="6"/>
        <v>21151.07</v>
      </c>
      <c r="M80" s="88">
        <f t="shared" si="7"/>
        <v>6059.781555</v>
      </c>
      <c r="N80" s="85">
        <f t="shared" si="8"/>
        <v>27210.851555</v>
      </c>
      <c r="O80" s="23"/>
      <c r="P80" s="23"/>
    </row>
    <row r="81" spans="1:16" ht="12" customHeight="1">
      <c r="A81" s="89" t="s">
        <v>138</v>
      </c>
      <c r="B81" s="90" t="s">
        <v>139</v>
      </c>
      <c r="C81" s="79">
        <v>9181.5</v>
      </c>
      <c r="D81" s="87">
        <v>3526.32</v>
      </c>
      <c r="E81" s="87">
        <v>4853.54</v>
      </c>
      <c r="F81" s="87">
        <v>5607.06</v>
      </c>
      <c r="G81" s="87">
        <v>12534.3</v>
      </c>
      <c r="H81" s="87">
        <v>1474.08</v>
      </c>
      <c r="I81" s="87">
        <v>3193.37</v>
      </c>
      <c r="J81" s="87">
        <v>0</v>
      </c>
      <c r="K81" s="87"/>
      <c r="L81" s="85">
        <f t="shared" si="6"/>
        <v>40370.170000000006</v>
      </c>
      <c r="M81" s="88">
        <f t="shared" si="7"/>
        <v>11566.053705000002</v>
      </c>
      <c r="N81" s="85">
        <f t="shared" si="8"/>
        <v>51936.22370500001</v>
      </c>
      <c r="O81" s="23"/>
      <c r="P81" s="23"/>
    </row>
    <row r="82" spans="1:16" ht="12" customHeight="1">
      <c r="A82" s="89" t="s">
        <v>140</v>
      </c>
      <c r="B82" s="90" t="s">
        <v>46</v>
      </c>
      <c r="C82" s="79">
        <v>9181.5</v>
      </c>
      <c r="D82" s="87">
        <v>3694.02</v>
      </c>
      <c r="E82" s="87">
        <v>3714.9</v>
      </c>
      <c r="F82" s="87">
        <v>5034.42</v>
      </c>
      <c r="G82" s="87">
        <v>6130.37</v>
      </c>
      <c r="H82" s="87">
        <v>1474.08</v>
      </c>
      <c r="I82" s="87">
        <v>3193.37</v>
      </c>
      <c r="J82" s="87">
        <v>0</v>
      </c>
      <c r="K82" s="87"/>
      <c r="L82" s="85">
        <f t="shared" si="6"/>
        <v>32422.66</v>
      </c>
      <c r="M82" s="88">
        <f t="shared" si="7"/>
        <v>9289.092089999998</v>
      </c>
      <c r="N82" s="85">
        <f t="shared" si="8"/>
        <v>41711.752089999994</v>
      </c>
      <c r="O82" s="23"/>
      <c r="P82" s="23"/>
    </row>
    <row r="83" spans="1:16" ht="12" customHeight="1">
      <c r="A83" s="89" t="s">
        <v>141</v>
      </c>
      <c r="B83" s="90" t="s">
        <v>49</v>
      </c>
      <c r="C83" s="79">
        <v>9181.5</v>
      </c>
      <c r="D83" s="87">
        <v>2350.74</v>
      </c>
      <c r="E83" s="87">
        <v>3245.8</v>
      </c>
      <c r="F83" s="87">
        <v>4462.38</v>
      </c>
      <c r="G83" s="87">
        <v>5047.48</v>
      </c>
      <c r="H83" s="87">
        <v>1474.08</v>
      </c>
      <c r="I83" s="87">
        <v>2128.5</v>
      </c>
      <c r="J83" s="87">
        <v>0</v>
      </c>
      <c r="K83" s="87"/>
      <c r="L83" s="85">
        <f t="shared" si="6"/>
        <v>27890.480000000003</v>
      </c>
      <c r="M83" s="88">
        <f t="shared" si="7"/>
        <v>7990.622520000001</v>
      </c>
      <c r="N83" s="85">
        <f t="shared" si="8"/>
        <v>35881.10252</v>
      </c>
      <c r="O83" s="23"/>
      <c r="P83" s="23"/>
    </row>
    <row r="84" spans="1:16" ht="12" customHeight="1">
      <c r="A84" s="89" t="s">
        <v>142</v>
      </c>
      <c r="B84" s="90" t="s">
        <v>49</v>
      </c>
      <c r="C84" s="79">
        <v>9181.5</v>
      </c>
      <c r="D84" s="87">
        <v>2686.56</v>
      </c>
      <c r="E84" s="87">
        <v>3294.12</v>
      </c>
      <c r="F84" s="87">
        <v>4462.38</v>
      </c>
      <c r="G84" s="87">
        <v>5047.48</v>
      </c>
      <c r="H84" s="87">
        <v>1474.08</v>
      </c>
      <c r="I84" s="87">
        <v>2128.5</v>
      </c>
      <c r="J84" s="87">
        <v>0</v>
      </c>
      <c r="K84" s="87"/>
      <c r="L84" s="85">
        <f t="shared" si="6"/>
        <v>28274.620000000003</v>
      </c>
      <c r="M84" s="88">
        <f t="shared" si="7"/>
        <v>8100.67863</v>
      </c>
      <c r="N84" s="85">
        <f t="shared" si="8"/>
        <v>36375.298630000005</v>
      </c>
      <c r="O84" s="23"/>
      <c r="P84" s="23"/>
    </row>
    <row r="85" spans="1:16" ht="12" customHeight="1">
      <c r="A85" s="89" t="s">
        <v>143</v>
      </c>
      <c r="B85" s="90" t="s">
        <v>49</v>
      </c>
      <c r="C85" s="79">
        <v>9181.5</v>
      </c>
      <c r="D85" s="87">
        <v>3694.02</v>
      </c>
      <c r="E85" s="87">
        <v>3439.08</v>
      </c>
      <c r="F85" s="87">
        <v>4462.38</v>
      </c>
      <c r="G85" s="87">
        <v>5047.48</v>
      </c>
      <c r="H85" s="87">
        <v>1474.08</v>
      </c>
      <c r="I85" s="87">
        <v>3193.37</v>
      </c>
      <c r="J85" s="87">
        <v>0</v>
      </c>
      <c r="K85" s="87"/>
      <c r="L85" s="85">
        <f t="shared" si="6"/>
        <v>30491.91</v>
      </c>
      <c r="M85" s="88">
        <f t="shared" si="7"/>
        <v>8735.932215</v>
      </c>
      <c r="N85" s="85">
        <f t="shared" si="8"/>
        <v>39227.842215</v>
      </c>
      <c r="O85" s="23"/>
      <c r="P85" s="23"/>
    </row>
    <row r="86" spans="1:16" ht="12" customHeight="1">
      <c r="A86" s="89" t="s">
        <v>144</v>
      </c>
      <c r="B86" s="90" t="s">
        <v>49</v>
      </c>
      <c r="C86" s="79">
        <v>9181.5</v>
      </c>
      <c r="D86" s="87">
        <v>3526.32</v>
      </c>
      <c r="E86" s="87">
        <v>3414.96</v>
      </c>
      <c r="F86" s="87">
        <v>4462.38</v>
      </c>
      <c r="G86" s="87">
        <v>5047.48</v>
      </c>
      <c r="H86" s="87">
        <v>1474.08</v>
      </c>
      <c r="I86" s="87">
        <v>3193.37</v>
      </c>
      <c r="J86" s="87">
        <v>0</v>
      </c>
      <c r="K86" s="87"/>
      <c r="L86" s="85">
        <f t="shared" si="6"/>
        <v>30300.09</v>
      </c>
      <c r="M86" s="88">
        <f t="shared" si="7"/>
        <v>8680.975784999999</v>
      </c>
      <c r="N86" s="85">
        <f t="shared" si="8"/>
        <v>38981.065785</v>
      </c>
      <c r="O86" s="23"/>
      <c r="P86" s="23"/>
    </row>
    <row r="87" spans="1:16" ht="12" customHeight="1">
      <c r="A87" s="89" t="s">
        <v>145</v>
      </c>
      <c r="B87" s="90" t="s">
        <v>49</v>
      </c>
      <c r="C87" s="79">
        <v>9181.5</v>
      </c>
      <c r="D87" s="87">
        <v>3526.32</v>
      </c>
      <c r="E87" s="87">
        <v>3414.96</v>
      </c>
      <c r="F87" s="87">
        <v>4462.38</v>
      </c>
      <c r="G87" s="87">
        <v>5047.48</v>
      </c>
      <c r="H87" s="87">
        <v>1474.08</v>
      </c>
      <c r="I87" s="87">
        <v>3193.37</v>
      </c>
      <c r="J87" s="87">
        <v>0</v>
      </c>
      <c r="K87" s="87"/>
      <c r="L87" s="85">
        <f t="shared" si="6"/>
        <v>30300.09</v>
      </c>
      <c r="M87" s="88">
        <f t="shared" si="7"/>
        <v>8680.975784999999</v>
      </c>
      <c r="N87" s="85">
        <f t="shared" si="8"/>
        <v>38981.065785</v>
      </c>
      <c r="O87" s="23"/>
      <c r="P87" s="23"/>
    </row>
    <row r="88" spans="1:16" ht="12" customHeight="1">
      <c r="A88" s="89" t="s">
        <v>146</v>
      </c>
      <c r="B88" s="90" t="s">
        <v>81</v>
      </c>
      <c r="C88" s="79">
        <v>7641.48</v>
      </c>
      <c r="D88" s="87">
        <v>2399.82</v>
      </c>
      <c r="E88" s="87">
        <v>3099.54</v>
      </c>
      <c r="F88" s="87">
        <v>3889.68</v>
      </c>
      <c r="G88" s="87">
        <v>4882.16</v>
      </c>
      <c r="H88" s="87">
        <v>1215</v>
      </c>
      <c r="I88" s="87">
        <v>4254.12</v>
      </c>
      <c r="J88" s="87">
        <v>0</v>
      </c>
      <c r="K88" s="87"/>
      <c r="L88" s="85">
        <f t="shared" si="6"/>
        <v>27381.8</v>
      </c>
      <c r="M88" s="88">
        <f t="shared" si="7"/>
        <v>7844.8857</v>
      </c>
      <c r="N88" s="85">
        <f t="shared" si="8"/>
        <v>35226.6857</v>
      </c>
      <c r="O88" s="23"/>
      <c r="P88" s="23"/>
    </row>
    <row r="89" spans="1:16" ht="12" customHeight="1">
      <c r="A89" s="89" t="s">
        <v>147</v>
      </c>
      <c r="B89" s="90" t="s">
        <v>81</v>
      </c>
      <c r="C89" s="79">
        <v>7641.48</v>
      </c>
      <c r="D89" s="87">
        <v>1942.74</v>
      </c>
      <c r="E89" s="87">
        <v>3044.67</v>
      </c>
      <c r="F89" s="87">
        <v>3889.68</v>
      </c>
      <c r="G89" s="87">
        <v>4882.16</v>
      </c>
      <c r="H89" s="87">
        <v>1215</v>
      </c>
      <c r="I89" s="87">
        <v>3308.75</v>
      </c>
      <c r="J89" s="87">
        <v>0</v>
      </c>
      <c r="K89" s="87"/>
      <c r="L89" s="85">
        <f t="shared" si="6"/>
        <v>25924.48</v>
      </c>
      <c r="M89" s="88">
        <f t="shared" si="7"/>
        <v>7427.36352</v>
      </c>
      <c r="N89" s="85">
        <f t="shared" si="8"/>
        <v>33351.84352</v>
      </c>
      <c r="O89" s="23"/>
      <c r="P89" s="23"/>
    </row>
    <row r="90" spans="1:16" ht="12" customHeight="1">
      <c r="A90" s="89" t="s">
        <v>148</v>
      </c>
      <c r="B90" s="90" t="s">
        <v>81</v>
      </c>
      <c r="C90" s="79">
        <v>7641.48</v>
      </c>
      <c r="D90" s="87">
        <v>1204.56</v>
      </c>
      <c r="E90" s="87">
        <v>2988.05</v>
      </c>
      <c r="F90" s="87">
        <v>3889.68</v>
      </c>
      <c r="G90" s="87">
        <v>4882.16</v>
      </c>
      <c r="H90" s="87">
        <v>1215</v>
      </c>
      <c r="I90" s="87">
        <v>2739.62</v>
      </c>
      <c r="J90" s="87">
        <v>0</v>
      </c>
      <c r="K90" s="87"/>
      <c r="L90" s="85">
        <f t="shared" si="6"/>
        <v>24560.55</v>
      </c>
      <c r="M90" s="88">
        <f t="shared" si="7"/>
        <v>7036.597575</v>
      </c>
      <c r="N90" s="85">
        <f t="shared" si="8"/>
        <v>31597.147575</v>
      </c>
      <c r="O90" s="23"/>
      <c r="P90" s="23"/>
    </row>
    <row r="91" spans="1:16" ht="12" customHeight="1">
      <c r="A91" s="89" t="s">
        <v>149</v>
      </c>
      <c r="B91" s="90" t="s">
        <v>81</v>
      </c>
      <c r="C91" s="79">
        <v>7641.48</v>
      </c>
      <c r="D91" s="87">
        <v>602.4</v>
      </c>
      <c r="E91" s="87">
        <v>2856.02</v>
      </c>
      <c r="F91" s="87">
        <v>3889.68</v>
      </c>
      <c r="G91" s="87">
        <v>4882.16</v>
      </c>
      <c r="H91" s="87">
        <v>1215</v>
      </c>
      <c r="I91" s="87">
        <v>913.12</v>
      </c>
      <c r="J91" s="87">
        <v>0</v>
      </c>
      <c r="K91" s="87"/>
      <c r="L91" s="85">
        <f t="shared" si="6"/>
        <v>21999.859999999997</v>
      </c>
      <c r="M91" s="88">
        <f t="shared" si="7"/>
        <v>6302.959889999998</v>
      </c>
      <c r="N91" s="85">
        <f t="shared" si="8"/>
        <v>28302.819889999995</v>
      </c>
      <c r="O91" s="23"/>
      <c r="P91" s="23"/>
    </row>
    <row r="92" spans="1:16" ht="12" customHeight="1">
      <c r="A92" s="89" t="s">
        <v>150</v>
      </c>
      <c r="B92" s="90" t="s">
        <v>139</v>
      </c>
      <c r="C92" s="79">
        <v>9181.5</v>
      </c>
      <c r="D92" s="87">
        <v>3526.32</v>
      </c>
      <c r="E92" s="87">
        <v>4853.54</v>
      </c>
      <c r="F92" s="87">
        <v>5607.06</v>
      </c>
      <c r="G92" s="87">
        <v>12534.3</v>
      </c>
      <c r="H92" s="87">
        <v>1474.08</v>
      </c>
      <c r="I92" s="87">
        <v>3193.37</v>
      </c>
      <c r="J92" s="87">
        <v>0</v>
      </c>
      <c r="K92" s="87"/>
      <c r="L92" s="85">
        <f t="shared" si="6"/>
        <v>40370.170000000006</v>
      </c>
      <c r="M92" s="88">
        <f t="shared" si="7"/>
        <v>11566.053705000002</v>
      </c>
      <c r="N92" s="85">
        <f t="shared" si="8"/>
        <v>51936.22370500001</v>
      </c>
      <c r="O92" s="23"/>
      <c r="P92" s="23"/>
    </row>
    <row r="93" spans="1:16" ht="12" customHeight="1">
      <c r="A93" s="89" t="s">
        <v>151</v>
      </c>
      <c r="B93" s="90" t="s">
        <v>46</v>
      </c>
      <c r="C93" s="79">
        <v>9181.5</v>
      </c>
      <c r="D93" s="87">
        <v>2350.74</v>
      </c>
      <c r="E93" s="87">
        <v>3521.62</v>
      </c>
      <c r="F93" s="87">
        <v>5034.42</v>
      </c>
      <c r="G93" s="87">
        <v>6130.37</v>
      </c>
      <c r="H93" s="87">
        <v>1474.08</v>
      </c>
      <c r="I93" s="87">
        <v>2107.5</v>
      </c>
      <c r="J93" s="87">
        <v>0</v>
      </c>
      <c r="K93" s="87"/>
      <c r="L93" s="85">
        <f t="shared" si="6"/>
        <v>29800.229999999996</v>
      </c>
      <c r="M93" s="88">
        <f t="shared" si="7"/>
        <v>8537.765894999999</v>
      </c>
      <c r="N93" s="85">
        <f t="shared" si="8"/>
        <v>38337.99589499999</v>
      </c>
      <c r="O93" s="23"/>
      <c r="P93" s="23"/>
    </row>
    <row r="94" spans="1:16" ht="12" customHeight="1">
      <c r="A94" s="89" t="s">
        <v>152</v>
      </c>
      <c r="B94" s="90" t="s">
        <v>81</v>
      </c>
      <c r="C94" s="79">
        <v>7641.48</v>
      </c>
      <c r="D94" s="87">
        <v>1828.32</v>
      </c>
      <c r="E94" s="87">
        <v>3025.78</v>
      </c>
      <c r="F94" s="87">
        <v>3889.68</v>
      </c>
      <c r="G94" s="87">
        <v>4882.16</v>
      </c>
      <c r="H94" s="87">
        <v>1215</v>
      </c>
      <c r="I94" s="87">
        <v>3308.75</v>
      </c>
      <c r="J94" s="87">
        <v>0</v>
      </c>
      <c r="K94" s="87"/>
      <c r="L94" s="85">
        <f t="shared" si="6"/>
        <v>25791.17</v>
      </c>
      <c r="M94" s="88">
        <f t="shared" si="7"/>
        <v>7389.1702049999985</v>
      </c>
      <c r="N94" s="85">
        <f t="shared" si="8"/>
        <v>33180.340205</v>
      </c>
      <c r="O94" s="23"/>
      <c r="P94" s="23"/>
    </row>
    <row r="95" spans="1:16" ht="12" customHeight="1">
      <c r="A95" s="89" t="s">
        <v>153</v>
      </c>
      <c r="B95" s="90" t="s">
        <v>81</v>
      </c>
      <c r="C95" s="79">
        <v>7641.48</v>
      </c>
      <c r="D95" s="87">
        <v>1371.24</v>
      </c>
      <c r="E95" s="87">
        <v>2950.32</v>
      </c>
      <c r="F95" s="87">
        <v>3889.68</v>
      </c>
      <c r="G95" s="87">
        <v>4882.16</v>
      </c>
      <c r="H95" s="87">
        <v>1215</v>
      </c>
      <c r="I95" s="87">
        <v>2283.12</v>
      </c>
      <c r="J95" s="87">
        <v>0</v>
      </c>
      <c r="K95" s="87"/>
      <c r="L95" s="85">
        <f t="shared" si="6"/>
        <v>24232.999999999996</v>
      </c>
      <c r="M95" s="88">
        <f t="shared" si="7"/>
        <v>6942.754499999998</v>
      </c>
      <c r="N95" s="85">
        <f t="shared" si="8"/>
        <v>31175.754499999995</v>
      </c>
      <c r="O95" s="23"/>
      <c r="P95" s="23"/>
    </row>
    <row r="96" spans="1:16" ht="12" customHeight="1">
      <c r="A96" s="89" t="s">
        <v>154</v>
      </c>
      <c r="B96" s="90" t="s">
        <v>81</v>
      </c>
      <c r="C96" s="79">
        <v>7641.48</v>
      </c>
      <c r="D96" s="87">
        <v>800.04</v>
      </c>
      <c r="E96" s="87">
        <v>2856.02</v>
      </c>
      <c r="F96" s="87">
        <v>3889.68</v>
      </c>
      <c r="G96" s="87">
        <v>4882.16</v>
      </c>
      <c r="H96" s="87">
        <v>1215</v>
      </c>
      <c r="I96" s="87">
        <v>0</v>
      </c>
      <c r="J96" s="87">
        <v>0</v>
      </c>
      <c r="K96" s="87"/>
      <c r="L96" s="85">
        <f t="shared" si="6"/>
        <v>21284.38</v>
      </c>
      <c r="M96" s="88">
        <f t="shared" si="7"/>
        <v>6097.97487</v>
      </c>
      <c r="N96" s="85">
        <f t="shared" si="8"/>
        <v>27382.354870000003</v>
      </c>
      <c r="O96" s="23"/>
      <c r="P96" s="23"/>
    </row>
    <row r="97" spans="1:16" ht="12" customHeight="1">
      <c r="A97" s="89" t="s">
        <v>155</v>
      </c>
      <c r="B97" s="90" t="s">
        <v>81</v>
      </c>
      <c r="C97" s="79">
        <v>7641.48</v>
      </c>
      <c r="D97" s="87">
        <v>1376.64</v>
      </c>
      <c r="E97" s="87">
        <v>3025.78</v>
      </c>
      <c r="F97" s="87">
        <v>3889.68</v>
      </c>
      <c r="G97" s="87">
        <v>4882.16</v>
      </c>
      <c r="H97" s="87">
        <v>1215</v>
      </c>
      <c r="I97" s="87">
        <v>3196.25</v>
      </c>
      <c r="J97" s="87">
        <v>0</v>
      </c>
      <c r="K97" s="87"/>
      <c r="L97" s="85">
        <f t="shared" si="6"/>
        <v>25226.989999999998</v>
      </c>
      <c r="M97" s="88">
        <f t="shared" si="7"/>
        <v>7227.532634999999</v>
      </c>
      <c r="N97" s="85">
        <f t="shared" si="8"/>
        <v>32454.522634999998</v>
      </c>
      <c r="O97" s="23"/>
      <c r="P97" s="23"/>
    </row>
    <row r="98" spans="1:16" ht="12" customHeight="1">
      <c r="A98" s="89" t="s">
        <v>156</v>
      </c>
      <c r="B98" s="90" t="s">
        <v>139</v>
      </c>
      <c r="C98" s="79">
        <v>9181.5</v>
      </c>
      <c r="D98" s="87">
        <v>3358.2</v>
      </c>
      <c r="E98" s="87">
        <v>5748.66</v>
      </c>
      <c r="F98" s="87">
        <v>5607.06</v>
      </c>
      <c r="G98" s="87">
        <v>18050.24</v>
      </c>
      <c r="H98" s="87">
        <v>1474.08</v>
      </c>
      <c r="I98" s="87">
        <v>3193.37</v>
      </c>
      <c r="J98" s="87">
        <v>0</v>
      </c>
      <c r="K98" s="87"/>
      <c r="L98" s="85">
        <f t="shared" si="6"/>
        <v>46613.11000000001</v>
      </c>
      <c r="M98" s="88">
        <f t="shared" si="7"/>
        <v>13354.656015</v>
      </c>
      <c r="N98" s="85">
        <f t="shared" si="8"/>
        <v>59967.76601500001</v>
      </c>
      <c r="O98" s="23"/>
      <c r="P98" s="23"/>
    </row>
    <row r="99" spans="1:16" ht="12" customHeight="1">
      <c r="A99" s="89" t="s">
        <v>157</v>
      </c>
      <c r="B99" s="90" t="s">
        <v>46</v>
      </c>
      <c r="C99" s="79">
        <v>9181.5</v>
      </c>
      <c r="D99" s="87">
        <v>2686.56</v>
      </c>
      <c r="E99" s="87">
        <v>3569.94</v>
      </c>
      <c r="F99" s="87">
        <v>5034.42</v>
      </c>
      <c r="G99" s="87">
        <v>6130.37</v>
      </c>
      <c r="H99" s="87">
        <v>1474.08</v>
      </c>
      <c r="I99" s="87">
        <v>2128.5</v>
      </c>
      <c r="J99" s="87">
        <v>0</v>
      </c>
      <c r="K99" s="87"/>
      <c r="L99" s="85">
        <f t="shared" si="6"/>
        <v>30205.369999999995</v>
      </c>
      <c r="M99" s="88">
        <f t="shared" si="7"/>
        <v>8653.838504999998</v>
      </c>
      <c r="N99" s="85">
        <f t="shared" si="8"/>
        <v>38859.208504999995</v>
      </c>
      <c r="O99" s="23"/>
      <c r="P99" s="23"/>
    </row>
    <row r="100" spans="1:16" ht="12" customHeight="1">
      <c r="A100" s="89" t="s">
        <v>158</v>
      </c>
      <c r="B100" s="90" t="s">
        <v>49</v>
      </c>
      <c r="C100" s="79">
        <v>9181.5</v>
      </c>
      <c r="D100" s="87">
        <v>1679.1</v>
      </c>
      <c r="E100" s="87">
        <v>3149.16</v>
      </c>
      <c r="F100" s="87">
        <v>4462.38</v>
      </c>
      <c r="G100" s="87">
        <v>5047.48</v>
      </c>
      <c r="H100" s="87">
        <v>1474.08</v>
      </c>
      <c r="I100" s="87">
        <v>1419.25</v>
      </c>
      <c r="J100" s="87">
        <v>0</v>
      </c>
      <c r="K100" s="87"/>
      <c r="L100" s="85">
        <f t="shared" si="6"/>
        <v>26412.949999999997</v>
      </c>
      <c r="M100" s="88">
        <f t="shared" si="7"/>
        <v>7567.310174999999</v>
      </c>
      <c r="N100" s="85">
        <f t="shared" si="8"/>
        <v>33980.260174999996</v>
      </c>
      <c r="O100" s="23"/>
      <c r="P100" s="23"/>
    </row>
    <row r="101" spans="1:16" ht="12" customHeight="1">
      <c r="A101" s="89" t="s">
        <v>159</v>
      </c>
      <c r="B101" s="90" t="s">
        <v>49</v>
      </c>
      <c r="C101" s="79">
        <v>9181.5</v>
      </c>
      <c r="D101" s="87">
        <v>3526.32</v>
      </c>
      <c r="E101" s="87">
        <v>3414.96</v>
      </c>
      <c r="F101" s="87">
        <v>4462.38</v>
      </c>
      <c r="G101" s="87">
        <v>5047.48</v>
      </c>
      <c r="H101" s="87">
        <v>1474.08</v>
      </c>
      <c r="I101" s="87">
        <v>3193.37</v>
      </c>
      <c r="J101" s="87">
        <v>0</v>
      </c>
      <c r="K101" s="87"/>
      <c r="L101" s="85">
        <f t="shared" si="6"/>
        <v>30300.09</v>
      </c>
      <c r="M101" s="88">
        <f t="shared" si="7"/>
        <v>8680.975784999999</v>
      </c>
      <c r="N101" s="85">
        <f t="shared" si="8"/>
        <v>38981.065785</v>
      </c>
      <c r="O101" s="23"/>
      <c r="P101" s="23"/>
    </row>
    <row r="102" spans="1:16" ht="12" customHeight="1">
      <c r="A102" s="89" t="s">
        <v>160</v>
      </c>
      <c r="B102" s="90" t="s">
        <v>49</v>
      </c>
      <c r="C102" s="79">
        <v>9181.5</v>
      </c>
      <c r="D102" s="87">
        <v>3526.32</v>
      </c>
      <c r="E102" s="87">
        <v>3414.96</v>
      </c>
      <c r="F102" s="87">
        <v>4462.38</v>
      </c>
      <c r="G102" s="87">
        <v>5047.48</v>
      </c>
      <c r="H102" s="87">
        <v>1474.08</v>
      </c>
      <c r="I102" s="87">
        <v>3193.37</v>
      </c>
      <c r="J102" s="87">
        <v>0</v>
      </c>
      <c r="K102" s="87"/>
      <c r="L102" s="85">
        <f t="shared" si="6"/>
        <v>30300.09</v>
      </c>
      <c r="M102" s="88">
        <f t="shared" si="7"/>
        <v>8680.975784999999</v>
      </c>
      <c r="N102" s="85">
        <f t="shared" si="8"/>
        <v>38981.065785</v>
      </c>
      <c r="O102" s="23"/>
      <c r="P102" s="23"/>
    </row>
    <row r="103" spans="1:16" ht="12" customHeight="1">
      <c r="A103" s="89" t="s">
        <v>161</v>
      </c>
      <c r="B103" s="90" t="s">
        <v>81</v>
      </c>
      <c r="C103" s="79">
        <v>7641.48</v>
      </c>
      <c r="D103" s="87">
        <v>1485.66</v>
      </c>
      <c r="E103" s="87">
        <v>2969.21</v>
      </c>
      <c r="F103" s="87">
        <v>3889.68</v>
      </c>
      <c r="G103" s="87">
        <v>4882.16</v>
      </c>
      <c r="H103" s="87">
        <v>1215</v>
      </c>
      <c r="I103" s="87">
        <v>2363.37</v>
      </c>
      <c r="J103" s="87">
        <v>0</v>
      </c>
      <c r="K103" s="87"/>
      <c r="L103" s="85">
        <f t="shared" si="6"/>
        <v>24446.559999999998</v>
      </c>
      <c r="M103" s="88">
        <f t="shared" si="7"/>
        <v>7003.939439999999</v>
      </c>
      <c r="N103" s="85">
        <f t="shared" si="8"/>
        <v>31450.499439999996</v>
      </c>
      <c r="O103" s="23"/>
      <c r="P103" s="23"/>
    </row>
    <row r="104" spans="1:16" ht="12" customHeight="1">
      <c r="A104" s="89" t="s">
        <v>162</v>
      </c>
      <c r="B104" s="90" t="s">
        <v>81</v>
      </c>
      <c r="C104" s="79">
        <v>7641.48</v>
      </c>
      <c r="D104" s="87">
        <v>914.16</v>
      </c>
      <c r="E104" s="87">
        <v>2874.86</v>
      </c>
      <c r="F104" s="87">
        <v>3889.68</v>
      </c>
      <c r="G104" s="87">
        <v>4882.16</v>
      </c>
      <c r="H104" s="87">
        <v>1215</v>
      </c>
      <c r="I104" s="87">
        <v>945.37</v>
      </c>
      <c r="J104" s="87">
        <v>0</v>
      </c>
      <c r="K104" s="87"/>
      <c r="L104" s="85">
        <f t="shared" si="6"/>
        <v>22362.71</v>
      </c>
      <c r="M104" s="88">
        <f t="shared" si="7"/>
        <v>6406.916414999999</v>
      </c>
      <c r="N104" s="85">
        <f t="shared" si="8"/>
        <v>28769.626415</v>
      </c>
      <c r="O104" s="23"/>
      <c r="P104" s="23"/>
    </row>
    <row r="105" spans="1:16" ht="12" customHeight="1">
      <c r="A105" s="89" t="s">
        <v>163</v>
      </c>
      <c r="B105" s="90" t="s">
        <v>81</v>
      </c>
      <c r="C105" s="79">
        <v>7641.48</v>
      </c>
      <c r="D105" s="87">
        <v>1376.64</v>
      </c>
      <c r="E105" s="87">
        <v>3025.78</v>
      </c>
      <c r="F105" s="87">
        <v>3889.68</v>
      </c>
      <c r="G105" s="87">
        <v>4882.16</v>
      </c>
      <c r="H105" s="87">
        <v>1215</v>
      </c>
      <c r="I105" s="87">
        <v>2739.62</v>
      </c>
      <c r="J105" s="87">
        <v>0</v>
      </c>
      <c r="K105" s="87"/>
      <c r="L105" s="85">
        <f aca="true" t="shared" si="9" ref="L105:L136">+C105+D105+E105+F105+G105+H105+I105+J105+K105</f>
        <v>24770.359999999997</v>
      </c>
      <c r="M105" s="88">
        <f aca="true" t="shared" si="10" ref="M105:M136">L105*28.65/100</f>
        <v>7096.708139999999</v>
      </c>
      <c r="N105" s="85">
        <f aca="true" t="shared" si="11" ref="N105:N136">+L105+M105</f>
        <v>31867.068139999996</v>
      </c>
      <c r="O105" s="23"/>
      <c r="P105" s="23"/>
    </row>
    <row r="106" spans="1:16" ht="12" customHeight="1">
      <c r="A106" s="89" t="s">
        <v>164</v>
      </c>
      <c r="B106" s="90" t="s">
        <v>81</v>
      </c>
      <c r="C106" s="79">
        <v>7641.48</v>
      </c>
      <c r="D106" s="87">
        <v>1118.64</v>
      </c>
      <c r="E106" s="87">
        <v>2969.21</v>
      </c>
      <c r="F106" s="87">
        <v>3889.68</v>
      </c>
      <c r="G106" s="87">
        <v>4882.16</v>
      </c>
      <c r="H106" s="87">
        <v>1215</v>
      </c>
      <c r="I106" s="87">
        <v>2283.12</v>
      </c>
      <c r="J106" s="87">
        <v>0</v>
      </c>
      <c r="K106" s="87"/>
      <c r="L106" s="85">
        <f t="shared" si="9"/>
        <v>23999.289999999997</v>
      </c>
      <c r="M106" s="88">
        <f t="shared" si="10"/>
        <v>6875.796584999999</v>
      </c>
      <c r="N106" s="85">
        <f t="shared" si="11"/>
        <v>30875.086584999997</v>
      </c>
      <c r="O106" s="23"/>
      <c r="P106" s="23"/>
    </row>
    <row r="107" spans="1:16" ht="12" customHeight="1">
      <c r="A107" s="89" t="s">
        <v>165</v>
      </c>
      <c r="B107" s="90" t="s">
        <v>139</v>
      </c>
      <c r="C107" s="79">
        <v>9181.5</v>
      </c>
      <c r="D107" s="94">
        <v>3526.32</v>
      </c>
      <c r="E107" s="87">
        <v>5772.86</v>
      </c>
      <c r="F107" s="87">
        <v>5607.06</v>
      </c>
      <c r="G107" s="87">
        <v>18050.24</v>
      </c>
      <c r="H107" s="87">
        <v>1474.08</v>
      </c>
      <c r="I107" s="87">
        <v>3193.37</v>
      </c>
      <c r="J107" s="87">
        <v>0</v>
      </c>
      <c r="K107" s="87"/>
      <c r="L107" s="85">
        <f t="shared" si="9"/>
        <v>46805.43000000001</v>
      </c>
      <c r="M107" s="88">
        <f t="shared" si="10"/>
        <v>13409.755695000002</v>
      </c>
      <c r="N107" s="85">
        <f t="shared" si="11"/>
        <v>60215.18569500001</v>
      </c>
      <c r="O107" s="23"/>
      <c r="P107" s="23"/>
    </row>
    <row r="108" spans="1:16" ht="12" customHeight="1">
      <c r="A108" s="89" t="s">
        <v>166</v>
      </c>
      <c r="B108" s="90" t="s">
        <v>46</v>
      </c>
      <c r="C108" s="79">
        <v>9181.5</v>
      </c>
      <c r="D108" s="94">
        <v>3022.38</v>
      </c>
      <c r="E108" s="87">
        <v>3618.26</v>
      </c>
      <c r="F108" s="87">
        <v>5034.42</v>
      </c>
      <c r="G108" s="87">
        <v>6130.37</v>
      </c>
      <c r="H108" s="87">
        <v>1474.08</v>
      </c>
      <c r="I108" s="87">
        <v>2483.75</v>
      </c>
      <c r="J108" s="87">
        <v>0</v>
      </c>
      <c r="K108" s="87"/>
      <c r="L108" s="85">
        <f t="shared" si="9"/>
        <v>30944.760000000002</v>
      </c>
      <c r="M108" s="88">
        <f t="shared" si="10"/>
        <v>8865.67374</v>
      </c>
      <c r="N108" s="85">
        <f t="shared" si="11"/>
        <v>39810.43374</v>
      </c>
      <c r="O108" s="23"/>
      <c r="P108" s="23"/>
    </row>
    <row r="109" spans="1:16" ht="12" customHeight="1">
      <c r="A109" s="89" t="s">
        <v>167</v>
      </c>
      <c r="B109" s="90" t="s">
        <v>49</v>
      </c>
      <c r="C109" s="79">
        <v>9181.5</v>
      </c>
      <c r="D109" s="94">
        <v>1343.28</v>
      </c>
      <c r="E109" s="87">
        <v>3100.84</v>
      </c>
      <c r="F109" s="87">
        <v>4462.38</v>
      </c>
      <c r="G109" s="87">
        <v>5047.48</v>
      </c>
      <c r="H109" s="87">
        <v>1474.08</v>
      </c>
      <c r="I109" s="87">
        <v>709.5</v>
      </c>
      <c r="J109" s="87">
        <v>0</v>
      </c>
      <c r="K109" s="87"/>
      <c r="L109" s="85">
        <f t="shared" si="9"/>
        <v>25319.059999999998</v>
      </c>
      <c r="M109" s="88">
        <f t="shared" si="10"/>
        <v>7253.910689999999</v>
      </c>
      <c r="N109" s="85">
        <f t="shared" si="11"/>
        <v>32572.970689999995</v>
      </c>
      <c r="O109" s="23"/>
      <c r="P109" s="23"/>
    </row>
    <row r="110" spans="1:16" ht="12" customHeight="1">
      <c r="A110" s="89" t="s">
        <v>168</v>
      </c>
      <c r="B110" s="90" t="s">
        <v>81</v>
      </c>
      <c r="C110" s="79">
        <v>7641.48</v>
      </c>
      <c r="D110" s="94">
        <v>2056.86</v>
      </c>
      <c r="E110" s="87">
        <v>3063.51</v>
      </c>
      <c r="F110" s="87">
        <v>3889.68</v>
      </c>
      <c r="G110" s="87">
        <v>4882.16</v>
      </c>
      <c r="H110" s="87">
        <v>1215</v>
      </c>
      <c r="I110" s="87">
        <v>3308.75</v>
      </c>
      <c r="J110" s="87">
        <v>0</v>
      </c>
      <c r="K110" s="87"/>
      <c r="L110" s="85">
        <f t="shared" si="9"/>
        <v>26057.44</v>
      </c>
      <c r="M110" s="88">
        <f t="shared" si="10"/>
        <v>7465.45656</v>
      </c>
      <c r="N110" s="85">
        <f t="shared" si="11"/>
        <v>33522.89656</v>
      </c>
      <c r="O110" s="23"/>
      <c r="P110" s="23"/>
    </row>
    <row r="111" spans="1:16" ht="12" customHeight="1">
      <c r="A111" s="89" t="s">
        <v>169</v>
      </c>
      <c r="B111" s="90" t="s">
        <v>81</v>
      </c>
      <c r="C111" s="79">
        <v>7641.48</v>
      </c>
      <c r="D111" s="94">
        <v>1485.66</v>
      </c>
      <c r="E111" s="87">
        <v>2969.21</v>
      </c>
      <c r="F111" s="87">
        <v>3889.68</v>
      </c>
      <c r="G111" s="87">
        <v>4882.16</v>
      </c>
      <c r="H111" s="87">
        <v>1215</v>
      </c>
      <c r="I111" s="87">
        <v>2363.37</v>
      </c>
      <c r="J111" s="87">
        <v>0</v>
      </c>
      <c r="K111" s="87"/>
      <c r="L111" s="85">
        <f t="shared" si="9"/>
        <v>24446.559999999998</v>
      </c>
      <c r="M111" s="88">
        <f t="shared" si="10"/>
        <v>7003.939439999999</v>
      </c>
      <c r="N111" s="85">
        <f t="shared" si="11"/>
        <v>31450.499439999996</v>
      </c>
      <c r="O111" s="23"/>
      <c r="P111" s="23"/>
    </row>
    <row r="112" spans="1:16" ht="12" customHeight="1">
      <c r="A112" s="89" t="s">
        <v>170</v>
      </c>
      <c r="B112" s="90" t="s">
        <v>139</v>
      </c>
      <c r="C112" s="79">
        <v>9181.5</v>
      </c>
      <c r="D112" s="87">
        <v>3694.02</v>
      </c>
      <c r="E112" s="87">
        <v>4877.66</v>
      </c>
      <c r="F112" s="87">
        <v>5607.06</v>
      </c>
      <c r="G112" s="87">
        <v>12534.3</v>
      </c>
      <c r="H112" s="87">
        <v>1474.08</v>
      </c>
      <c r="I112" s="87">
        <v>3193.31</v>
      </c>
      <c r="J112" s="87">
        <v>0</v>
      </c>
      <c r="K112" s="87"/>
      <c r="L112" s="85">
        <f t="shared" si="9"/>
        <v>40561.93</v>
      </c>
      <c r="M112" s="88">
        <f t="shared" si="10"/>
        <v>11620.992944999998</v>
      </c>
      <c r="N112" s="85">
        <f t="shared" si="11"/>
        <v>52182.922945</v>
      </c>
      <c r="O112" s="23"/>
      <c r="P112" s="23"/>
    </row>
    <row r="113" spans="1:16" ht="12" customHeight="1">
      <c r="A113" s="89" t="s">
        <v>171</v>
      </c>
      <c r="B113" s="90" t="s">
        <v>46</v>
      </c>
      <c r="C113" s="79">
        <v>9181.5</v>
      </c>
      <c r="D113" s="87">
        <v>3526.32</v>
      </c>
      <c r="E113" s="87">
        <v>3690.78</v>
      </c>
      <c r="F113" s="87">
        <v>5034.42</v>
      </c>
      <c r="G113" s="87">
        <v>6130.37</v>
      </c>
      <c r="H113" s="87">
        <v>1474.08</v>
      </c>
      <c r="I113" s="87">
        <v>3193.31</v>
      </c>
      <c r="J113" s="87">
        <v>0</v>
      </c>
      <c r="K113" s="87"/>
      <c r="L113" s="85">
        <f t="shared" si="9"/>
        <v>32230.779999999995</v>
      </c>
      <c r="M113" s="88">
        <f t="shared" si="10"/>
        <v>9234.118469999998</v>
      </c>
      <c r="N113" s="85">
        <f t="shared" si="11"/>
        <v>41464.89846999999</v>
      </c>
      <c r="O113" s="23"/>
      <c r="P113" s="23"/>
    </row>
    <row r="114" spans="1:16" ht="12" customHeight="1">
      <c r="A114" s="89" t="s">
        <v>172</v>
      </c>
      <c r="B114" s="90" t="s">
        <v>49</v>
      </c>
      <c r="C114" s="79">
        <v>9181.5</v>
      </c>
      <c r="D114" s="87">
        <v>3694.02</v>
      </c>
      <c r="E114" s="87">
        <v>3439.08</v>
      </c>
      <c r="F114" s="87">
        <v>4462.38</v>
      </c>
      <c r="G114" s="87">
        <v>5047.48</v>
      </c>
      <c r="H114" s="87">
        <v>1474.08</v>
      </c>
      <c r="I114" s="87">
        <v>3193.31</v>
      </c>
      <c r="J114" s="87">
        <v>0</v>
      </c>
      <c r="K114" s="87"/>
      <c r="L114" s="85">
        <f t="shared" si="9"/>
        <v>30491.850000000002</v>
      </c>
      <c r="M114" s="88">
        <f t="shared" si="10"/>
        <v>8735.915025</v>
      </c>
      <c r="N114" s="85">
        <f t="shared" si="11"/>
        <v>39227.765025</v>
      </c>
      <c r="O114" s="23"/>
      <c r="P114" s="23"/>
    </row>
    <row r="115" spans="1:16" ht="12" customHeight="1">
      <c r="A115" s="89" t="s">
        <v>173</v>
      </c>
      <c r="B115" s="90" t="s">
        <v>49</v>
      </c>
      <c r="C115" s="79">
        <v>9181.5</v>
      </c>
      <c r="D115" s="87">
        <v>2686.56</v>
      </c>
      <c r="E115" s="87">
        <v>3294.12</v>
      </c>
      <c r="F115" s="87">
        <v>4462.38</v>
      </c>
      <c r="G115" s="87">
        <v>5047.48</v>
      </c>
      <c r="H115" s="87">
        <v>1474.08</v>
      </c>
      <c r="I115" s="87">
        <v>2128.5</v>
      </c>
      <c r="J115" s="87">
        <v>0</v>
      </c>
      <c r="K115" s="87"/>
      <c r="L115" s="85">
        <f t="shared" si="9"/>
        <v>28274.620000000003</v>
      </c>
      <c r="M115" s="88">
        <f t="shared" si="10"/>
        <v>8100.67863</v>
      </c>
      <c r="N115" s="85">
        <f t="shared" si="11"/>
        <v>36375.298630000005</v>
      </c>
      <c r="O115" s="23"/>
      <c r="P115" s="23"/>
    </row>
    <row r="116" spans="1:16" ht="12" customHeight="1">
      <c r="A116" s="89" t="s">
        <v>174</v>
      </c>
      <c r="B116" s="90" t="s">
        <v>81</v>
      </c>
      <c r="C116" s="79">
        <v>7641.48</v>
      </c>
      <c r="D116" s="87">
        <v>1599.78</v>
      </c>
      <c r="E116" s="87">
        <v>2988.05</v>
      </c>
      <c r="F116" s="87">
        <v>3889.68</v>
      </c>
      <c r="G116" s="87">
        <v>4882.16</v>
      </c>
      <c r="H116" s="87">
        <v>1215</v>
      </c>
      <c r="I116" s="87">
        <v>2836.12</v>
      </c>
      <c r="J116" s="87">
        <v>0</v>
      </c>
      <c r="K116" s="87"/>
      <c r="L116" s="85">
        <f t="shared" si="9"/>
        <v>25052.27</v>
      </c>
      <c r="M116" s="88">
        <f t="shared" si="10"/>
        <v>7177.475355</v>
      </c>
      <c r="N116" s="85">
        <f t="shared" si="11"/>
        <v>32229.745355</v>
      </c>
      <c r="O116" s="23"/>
      <c r="P116" s="23"/>
    </row>
    <row r="117" spans="1:16" ht="12" customHeight="1">
      <c r="A117" s="89" t="s">
        <v>175</v>
      </c>
      <c r="B117" s="90" t="s">
        <v>139</v>
      </c>
      <c r="C117" s="79">
        <v>9181.5</v>
      </c>
      <c r="D117" s="87">
        <v>3694.02</v>
      </c>
      <c r="E117" s="87">
        <v>4877.66</v>
      </c>
      <c r="F117" s="87">
        <v>5607.06</v>
      </c>
      <c r="G117" s="87">
        <v>12534.3</v>
      </c>
      <c r="H117" s="87">
        <v>1474.08</v>
      </c>
      <c r="I117" s="87">
        <v>3193.37</v>
      </c>
      <c r="J117" s="87">
        <v>0</v>
      </c>
      <c r="K117" s="87"/>
      <c r="L117" s="85">
        <f t="shared" si="9"/>
        <v>40561.990000000005</v>
      </c>
      <c r="M117" s="88">
        <f t="shared" si="10"/>
        <v>11621.010135</v>
      </c>
      <c r="N117" s="85">
        <f t="shared" si="11"/>
        <v>52183.00013500001</v>
      </c>
      <c r="O117" s="23"/>
      <c r="P117" s="23"/>
    </row>
    <row r="118" spans="1:16" ht="12" customHeight="1">
      <c r="A118" s="89" t="s">
        <v>83</v>
      </c>
      <c r="B118" s="95" t="s">
        <v>49</v>
      </c>
      <c r="C118" s="79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/>
      <c r="L118" s="85">
        <f t="shared" si="9"/>
        <v>0</v>
      </c>
      <c r="M118" s="88">
        <f t="shared" si="10"/>
        <v>0</v>
      </c>
      <c r="N118" s="85">
        <f t="shared" si="11"/>
        <v>0</v>
      </c>
      <c r="O118" s="23"/>
      <c r="P118" s="23"/>
    </row>
    <row r="119" spans="1:16" ht="12" customHeight="1">
      <c r="A119" s="89" t="s">
        <v>176</v>
      </c>
      <c r="B119" s="90" t="s">
        <v>81</v>
      </c>
      <c r="C119" s="79">
        <v>7641.48</v>
      </c>
      <c r="D119" s="87">
        <v>1828.32</v>
      </c>
      <c r="E119" s="87">
        <v>3025.78</v>
      </c>
      <c r="F119" s="87">
        <v>3889.68</v>
      </c>
      <c r="G119" s="87">
        <v>4882.16</v>
      </c>
      <c r="H119" s="87">
        <v>1215</v>
      </c>
      <c r="I119" s="87">
        <v>3308.75</v>
      </c>
      <c r="J119" s="87">
        <v>0</v>
      </c>
      <c r="K119" s="87"/>
      <c r="L119" s="85">
        <f t="shared" si="9"/>
        <v>25791.17</v>
      </c>
      <c r="M119" s="88">
        <f t="shared" si="10"/>
        <v>7389.1702049999985</v>
      </c>
      <c r="N119" s="85">
        <f t="shared" si="11"/>
        <v>33180.340205</v>
      </c>
      <c r="O119" s="23"/>
      <c r="P119" s="23"/>
    </row>
    <row r="120" spans="1:16" ht="12" customHeight="1">
      <c r="A120" s="89" t="s">
        <v>177</v>
      </c>
      <c r="B120" s="90" t="s">
        <v>81</v>
      </c>
      <c r="C120" s="79">
        <v>7641.48</v>
      </c>
      <c r="D120" s="87">
        <v>2285.4</v>
      </c>
      <c r="E120" s="87">
        <v>3101.24</v>
      </c>
      <c r="F120" s="87">
        <v>3889.68</v>
      </c>
      <c r="G120" s="87">
        <v>4882.16</v>
      </c>
      <c r="H120" s="87">
        <v>1215</v>
      </c>
      <c r="I120" s="87">
        <v>4254.12</v>
      </c>
      <c r="J120" s="87">
        <v>0</v>
      </c>
      <c r="K120" s="87"/>
      <c r="L120" s="85">
        <f t="shared" si="9"/>
        <v>27269.079999999998</v>
      </c>
      <c r="M120" s="88">
        <f t="shared" si="10"/>
        <v>7812.591419999999</v>
      </c>
      <c r="N120" s="85">
        <f t="shared" si="11"/>
        <v>35081.67142</v>
      </c>
      <c r="O120" s="23"/>
      <c r="P120" s="23"/>
    </row>
    <row r="121" spans="1:16" ht="12" customHeight="1">
      <c r="A121" s="89" t="s">
        <v>178</v>
      </c>
      <c r="B121" s="90" t="s">
        <v>81</v>
      </c>
      <c r="C121" s="79">
        <v>7641.48</v>
      </c>
      <c r="D121" s="87">
        <v>2056.86</v>
      </c>
      <c r="E121" s="87">
        <v>3063.51</v>
      </c>
      <c r="F121" s="87">
        <v>3889.68</v>
      </c>
      <c r="G121" s="87">
        <v>4882.16</v>
      </c>
      <c r="H121" s="87">
        <v>1215</v>
      </c>
      <c r="I121" s="87">
        <v>3308.75</v>
      </c>
      <c r="J121" s="87">
        <v>0</v>
      </c>
      <c r="K121" s="87"/>
      <c r="L121" s="85">
        <f t="shared" si="9"/>
        <v>26057.44</v>
      </c>
      <c r="M121" s="88">
        <f t="shared" si="10"/>
        <v>7465.45656</v>
      </c>
      <c r="N121" s="85">
        <f t="shared" si="11"/>
        <v>33522.89656</v>
      </c>
      <c r="O121" s="23"/>
      <c r="P121" s="23"/>
    </row>
    <row r="122" spans="1:16" ht="12" customHeight="1">
      <c r="A122" s="89" t="s">
        <v>179</v>
      </c>
      <c r="B122" s="90" t="s">
        <v>81</v>
      </c>
      <c r="C122" s="79">
        <v>7641.48</v>
      </c>
      <c r="D122" s="87">
        <v>1204.56</v>
      </c>
      <c r="E122" s="87">
        <v>2988.05</v>
      </c>
      <c r="F122" s="87">
        <v>3889.68</v>
      </c>
      <c r="G122" s="87">
        <v>4882.16</v>
      </c>
      <c r="H122" s="87">
        <v>1215</v>
      </c>
      <c r="I122" s="87">
        <v>2739.62</v>
      </c>
      <c r="J122" s="87">
        <v>0</v>
      </c>
      <c r="K122" s="87"/>
      <c r="L122" s="85">
        <f t="shared" si="9"/>
        <v>24560.55</v>
      </c>
      <c r="M122" s="88">
        <f t="shared" si="10"/>
        <v>7036.597575</v>
      </c>
      <c r="N122" s="85">
        <f t="shared" si="11"/>
        <v>31597.147575</v>
      </c>
      <c r="O122" s="23"/>
      <c r="P122" s="23"/>
    </row>
    <row r="123" spans="1:16" ht="12" customHeight="1">
      <c r="A123" s="89" t="s">
        <v>180</v>
      </c>
      <c r="B123" s="90" t="s">
        <v>81</v>
      </c>
      <c r="C123" s="79">
        <v>7641.48</v>
      </c>
      <c r="D123" s="87">
        <v>1290.72</v>
      </c>
      <c r="E123" s="87">
        <v>3006.94</v>
      </c>
      <c r="F123" s="87">
        <v>3889.68</v>
      </c>
      <c r="G123" s="87">
        <v>4882.16</v>
      </c>
      <c r="H123" s="87">
        <v>1215</v>
      </c>
      <c r="I123" s="87">
        <v>2739.87</v>
      </c>
      <c r="J123" s="87">
        <v>0</v>
      </c>
      <c r="K123" s="87"/>
      <c r="L123" s="85">
        <f t="shared" si="9"/>
        <v>24665.85</v>
      </c>
      <c r="M123" s="88">
        <f t="shared" si="10"/>
        <v>7066.766024999999</v>
      </c>
      <c r="N123" s="85">
        <f t="shared" si="11"/>
        <v>31732.616024999996</v>
      </c>
      <c r="O123" s="23"/>
      <c r="P123" s="23"/>
    </row>
    <row r="124" spans="1:16" ht="12" customHeight="1">
      <c r="A124" s="89" t="s">
        <v>181</v>
      </c>
      <c r="B124" s="90" t="s">
        <v>139</v>
      </c>
      <c r="C124" s="79">
        <v>9181.5</v>
      </c>
      <c r="D124" s="87">
        <v>3526.32</v>
      </c>
      <c r="E124" s="87">
        <v>4853.54</v>
      </c>
      <c r="F124" s="87">
        <v>5607.06</v>
      </c>
      <c r="G124" s="87">
        <v>12534.3</v>
      </c>
      <c r="H124" s="87">
        <v>1474.08</v>
      </c>
      <c r="I124" s="87">
        <v>3193.37</v>
      </c>
      <c r="J124" s="87">
        <v>0</v>
      </c>
      <c r="K124" s="87"/>
      <c r="L124" s="85">
        <f t="shared" si="9"/>
        <v>40370.170000000006</v>
      </c>
      <c r="M124" s="88">
        <f t="shared" si="10"/>
        <v>11566.053705000002</v>
      </c>
      <c r="N124" s="85">
        <f t="shared" si="11"/>
        <v>51936.22370500001</v>
      </c>
      <c r="O124" s="23"/>
      <c r="P124" s="23"/>
    </row>
    <row r="125" spans="1:16" ht="12" customHeight="1">
      <c r="A125" s="89" t="s">
        <v>182</v>
      </c>
      <c r="B125" s="90" t="s">
        <v>49</v>
      </c>
      <c r="C125" s="79">
        <v>9181.5</v>
      </c>
      <c r="D125" s="87">
        <v>3526.32</v>
      </c>
      <c r="E125" s="87">
        <v>3414.96</v>
      </c>
      <c r="F125" s="87">
        <v>4462.38</v>
      </c>
      <c r="G125" s="87">
        <v>5047.48</v>
      </c>
      <c r="H125" s="87">
        <v>1474.08</v>
      </c>
      <c r="I125" s="87">
        <v>3193.37</v>
      </c>
      <c r="J125" s="87">
        <v>0</v>
      </c>
      <c r="K125" s="87"/>
      <c r="L125" s="85">
        <f t="shared" si="9"/>
        <v>30300.09</v>
      </c>
      <c r="M125" s="88">
        <f t="shared" si="10"/>
        <v>8680.975784999999</v>
      </c>
      <c r="N125" s="85">
        <f t="shared" si="11"/>
        <v>38981.065785</v>
      </c>
      <c r="O125" s="23"/>
      <c r="P125" s="23"/>
    </row>
    <row r="126" spans="1:16" ht="12" customHeight="1">
      <c r="A126" s="89" t="s">
        <v>183</v>
      </c>
      <c r="B126" s="90" t="s">
        <v>49</v>
      </c>
      <c r="C126" s="79">
        <v>9181.5</v>
      </c>
      <c r="D126" s="87">
        <v>3526.32</v>
      </c>
      <c r="E126" s="87">
        <v>3414.96</v>
      </c>
      <c r="F126" s="87">
        <v>4462.38</v>
      </c>
      <c r="G126" s="87">
        <v>5047.48</v>
      </c>
      <c r="H126" s="87">
        <v>1474.08</v>
      </c>
      <c r="I126" s="87">
        <v>3193.37</v>
      </c>
      <c r="J126" s="87">
        <v>0</v>
      </c>
      <c r="K126" s="87"/>
      <c r="L126" s="85">
        <f t="shared" si="9"/>
        <v>30300.09</v>
      </c>
      <c r="M126" s="88">
        <f t="shared" si="10"/>
        <v>8680.975784999999</v>
      </c>
      <c r="N126" s="85">
        <f t="shared" si="11"/>
        <v>38981.065785</v>
      </c>
      <c r="O126" s="23"/>
      <c r="P126" s="23"/>
    </row>
    <row r="127" spans="1:16" ht="12" customHeight="1">
      <c r="A127" s="89" t="s">
        <v>184</v>
      </c>
      <c r="B127" s="90" t="s">
        <v>49</v>
      </c>
      <c r="C127" s="79">
        <v>9181.5</v>
      </c>
      <c r="D127" s="87">
        <v>3694.02</v>
      </c>
      <c r="E127" s="87">
        <v>3439.08</v>
      </c>
      <c r="F127" s="87">
        <v>4462.38</v>
      </c>
      <c r="G127" s="87">
        <v>5047.48</v>
      </c>
      <c r="H127" s="87">
        <v>1474.08</v>
      </c>
      <c r="I127" s="87">
        <v>3193.37</v>
      </c>
      <c r="J127" s="87">
        <v>0</v>
      </c>
      <c r="K127" s="87"/>
      <c r="L127" s="85">
        <f t="shared" si="9"/>
        <v>30491.91</v>
      </c>
      <c r="M127" s="88">
        <f t="shared" si="10"/>
        <v>8735.932215</v>
      </c>
      <c r="N127" s="85">
        <f t="shared" si="11"/>
        <v>39227.842215</v>
      </c>
      <c r="O127" s="23"/>
      <c r="P127" s="23"/>
    </row>
    <row r="128" spans="1:16" ht="12" customHeight="1">
      <c r="A128" s="89" t="s">
        <v>185</v>
      </c>
      <c r="B128" s="90" t="s">
        <v>49</v>
      </c>
      <c r="C128" s="79">
        <v>9181.5</v>
      </c>
      <c r="D128" s="87">
        <v>3526.32</v>
      </c>
      <c r="E128" s="87">
        <v>3414.96</v>
      </c>
      <c r="F128" s="87">
        <v>4462.38</v>
      </c>
      <c r="G128" s="87">
        <v>5047.48</v>
      </c>
      <c r="H128" s="87">
        <v>1474.08</v>
      </c>
      <c r="I128" s="87">
        <v>3193.37</v>
      </c>
      <c r="J128" s="87">
        <v>0</v>
      </c>
      <c r="K128" s="87"/>
      <c r="L128" s="85">
        <f t="shared" si="9"/>
        <v>30300.09</v>
      </c>
      <c r="M128" s="88">
        <f t="shared" si="10"/>
        <v>8680.975784999999</v>
      </c>
      <c r="N128" s="85">
        <f t="shared" si="11"/>
        <v>38981.065785</v>
      </c>
      <c r="O128" s="23"/>
      <c r="P128" s="23"/>
    </row>
    <row r="129" spans="1:16" ht="12" customHeight="1">
      <c r="A129" s="89" t="s">
        <v>186</v>
      </c>
      <c r="B129" s="90" t="s">
        <v>81</v>
      </c>
      <c r="C129" s="79">
        <v>7641.48</v>
      </c>
      <c r="D129" s="87">
        <v>1942.74</v>
      </c>
      <c r="E129" s="87">
        <v>3044.67</v>
      </c>
      <c r="F129" s="87">
        <v>3889.68</v>
      </c>
      <c r="G129" s="87">
        <v>4882.16</v>
      </c>
      <c r="H129" s="87">
        <v>1215</v>
      </c>
      <c r="I129" s="87">
        <v>3308.75</v>
      </c>
      <c r="J129" s="87">
        <v>0</v>
      </c>
      <c r="K129" s="87"/>
      <c r="L129" s="85">
        <f t="shared" si="9"/>
        <v>25924.48</v>
      </c>
      <c r="M129" s="88">
        <f t="shared" si="10"/>
        <v>7427.36352</v>
      </c>
      <c r="N129" s="85">
        <f t="shared" si="11"/>
        <v>33351.84352</v>
      </c>
      <c r="O129" s="23"/>
      <c r="P129" s="23"/>
    </row>
    <row r="130" spans="1:16" ht="12" customHeight="1">
      <c r="A130" s="89" t="s">
        <v>187</v>
      </c>
      <c r="B130" s="90" t="s">
        <v>81</v>
      </c>
      <c r="C130" s="79">
        <v>7641.48</v>
      </c>
      <c r="D130" s="87">
        <v>1142.7</v>
      </c>
      <c r="E130" s="87">
        <v>2912.59</v>
      </c>
      <c r="F130" s="87">
        <v>3889.68</v>
      </c>
      <c r="G130" s="87">
        <v>4882.16</v>
      </c>
      <c r="H130" s="87">
        <v>1215</v>
      </c>
      <c r="I130" s="87">
        <v>1890.75</v>
      </c>
      <c r="J130" s="87">
        <v>0</v>
      </c>
      <c r="K130" s="87"/>
      <c r="L130" s="85">
        <f t="shared" si="9"/>
        <v>23574.36</v>
      </c>
      <c r="M130" s="88">
        <f t="shared" si="10"/>
        <v>6754.05414</v>
      </c>
      <c r="N130" s="85">
        <f t="shared" si="11"/>
        <v>30328.41414</v>
      </c>
      <c r="O130" s="23"/>
      <c r="P130" s="23"/>
    </row>
    <row r="131" spans="1:16" ht="12" customHeight="1">
      <c r="A131" s="89" t="s">
        <v>188</v>
      </c>
      <c r="B131" s="90" t="s">
        <v>81</v>
      </c>
      <c r="C131" s="79">
        <v>7641.48</v>
      </c>
      <c r="D131" s="87">
        <v>1204.56</v>
      </c>
      <c r="E131" s="87">
        <v>2988.05</v>
      </c>
      <c r="F131" s="87">
        <v>3889.68</v>
      </c>
      <c r="G131" s="87">
        <v>4882.16</v>
      </c>
      <c r="H131" s="87">
        <v>1215</v>
      </c>
      <c r="I131" s="87">
        <v>2283.12</v>
      </c>
      <c r="J131" s="87">
        <v>0</v>
      </c>
      <c r="K131" s="87"/>
      <c r="L131" s="85">
        <f t="shared" si="9"/>
        <v>24104.05</v>
      </c>
      <c r="M131" s="88">
        <f t="shared" si="10"/>
        <v>6905.8103249999995</v>
      </c>
      <c r="N131" s="85">
        <f t="shared" si="11"/>
        <v>31009.860324999998</v>
      </c>
      <c r="O131" s="23"/>
      <c r="P131" s="23"/>
    </row>
    <row r="132" spans="1:16" ht="12" customHeight="1">
      <c r="A132" s="89" t="s">
        <v>189</v>
      </c>
      <c r="B132" s="90" t="s">
        <v>81</v>
      </c>
      <c r="C132" s="79">
        <v>7641.48</v>
      </c>
      <c r="D132" s="87">
        <v>1032.48</v>
      </c>
      <c r="E132" s="87">
        <v>2950.32</v>
      </c>
      <c r="F132" s="87">
        <v>3889.68</v>
      </c>
      <c r="G132" s="87">
        <v>4882.16</v>
      </c>
      <c r="H132" s="87">
        <v>1215</v>
      </c>
      <c r="I132" s="87">
        <v>2283.12</v>
      </c>
      <c r="J132" s="87">
        <v>0</v>
      </c>
      <c r="K132" s="87"/>
      <c r="L132" s="85">
        <f t="shared" si="9"/>
        <v>23894.239999999998</v>
      </c>
      <c r="M132" s="88">
        <f t="shared" si="10"/>
        <v>6845.6997599999995</v>
      </c>
      <c r="N132" s="85">
        <f t="shared" si="11"/>
        <v>30739.939759999997</v>
      </c>
      <c r="O132" s="23"/>
      <c r="P132" s="23"/>
    </row>
    <row r="133" spans="1:16" ht="12" customHeight="1">
      <c r="A133" s="89" t="s">
        <v>190</v>
      </c>
      <c r="B133" s="90" t="s">
        <v>139</v>
      </c>
      <c r="C133" s="79">
        <v>9181.5</v>
      </c>
      <c r="D133" s="87">
        <v>3694.02</v>
      </c>
      <c r="E133" s="87">
        <v>4877.66</v>
      </c>
      <c r="F133" s="87">
        <v>5607.06</v>
      </c>
      <c r="G133" s="87">
        <v>12534.3</v>
      </c>
      <c r="H133" s="87">
        <v>1474.08</v>
      </c>
      <c r="I133" s="87">
        <v>3193.37</v>
      </c>
      <c r="J133" s="87">
        <v>0</v>
      </c>
      <c r="K133" s="87"/>
      <c r="L133" s="85">
        <f t="shared" si="9"/>
        <v>40561.990000000005</v>
      </c>
      <c r="M133" s="88">
        <f t="shared" si="10"/>
        <v>11621.010135</v>
      </c>
      <c r="N133" s="85">
        <f t="shared" si="11"/>
        <v>52183.00013500001</v>
      </c>
      <c r="O133" s="23"/>
      <c r="P133" s="23"/>
    </row>
    <row r="134" spans="1:16" ht="12" customHeight="1">
      <c r="A134" s="89" t="s">
        <v>191</v>
      </c>
      <c r="B134" s="90" t="s">
        <v>46</v>
      </c>
      <c r="C134" s="79">
        <v>9181.5</v>
      </c>
      <c r="D134" s="87">
        <v>3526.32</v>
      </c>
      <c r="E134" s="87">
        <v>3690.78</v>
      </c>
      <c r="F134" s="87">
        <v>5034.42</v>
      </c>
      <c r="G134" s="87">
        <v>6130.37</v>
      </c>
      <c r="H134" s="87">
        <v>1474.08</v>
      </c>
      <c r="I134" s="87">
        <v>3193.37</v>
      </c>
      <c r="J134" s="87">
        <v>0</v>
      </c>
      <c r="K134" s="87"/>
      <c r="L134" s="85">
        <f t="shared" si="9"/>
        <v>32230.839999999993</v>
      </c>
      <c r="M134" s="88">
        <f t="shared" si="10"/>
        <v>9234.135659999998</v>
      </c>
      <c r="N134" s="85">
        <f t="shared" si="11"/>
        <v>41464.97565999999</v>
      </c>
      <c r="O134" s="23"/>
      <c r="P134" s="23"/>
    </row>
    <row r="135" spans="1:16" ht="12" customHeight="1">
      <c r="A135" s="89" t="s">
        <v>192</v>
      </c>
      <c r="B135" s="90" t="s">
        <v>49</v>
      </c>
      <c r="C135" s="79">
        <v>9181.5</v>
      </c>
      <c r="D135" s="87">
        <v>2854.68</v>
      </c>
      <c r="E135" s="87">
        <v>3318.32</v>
      </c>
      <c r="F135" s="87">
        <v>4462.38</v>
      </c>
      <c r="G135" s="87">
        <v>5047.48</v>
      </c>
      <c r="H135" s="87">
        <v>1474.08</v>
      </c>
      <c r="I135" s="87">
        <v>2483.75</v>
      </c>
      <c r="J135" s="87">
        <v>0</v>
      </c>
      <c r="K135" s="87"/>
      <c r="L135" s="85">
        <f t="shared" si="9"/>
        <v>28822.190000000002</v>
      </c>
      <c r="M135" s="88">
        <f t="shared" si="10"/>
        <v>8257.557435</v>
      </c>
      <c r="N135" s="85">
        <f t="shared" si="11"/>
        <v>37079.747435000005</v>
      </c>
      <c r="O135" s="23"/>
      <c r="P135" s="23"/>
    </row>
    <row r="136" spans="1:16" ht="12" customHeight="1">
      <c r="A136" s="89" t="s">
        <v>193</v>
      </c>
      <c r="B136" s="90" t="s">
        <v>49</v>
      </c>
      <c r="C136" s="79">
        <v>9181.5</v>
      </c>
      <c r="D136" s="87">
        <v>3190.5</v>
      </c>
      <c r="E136" s="87">
        <v>3366.64</v>
      </c>
      <c r="F136" s="87">
        <v>4462.38</v>
      </c>
      <c r="G136" s="87">
        <v>5047.48</v>
      </c>
      <c r="H136" s="87">
        <v>1474.08</v>
      </c>
      <c r="I136" s="87">
        <v>2838.5</v>
      </c>
      <c r="J136" s="87">
        <v>0</v>
      </c>
      <c r="K136" s="87"/>
      <c r="L136" s="85">
        <f t="shared" si="9"/>
        <v>29561.08</v>
      </c>
      <c r="M136" s="88">
        <f t="shared" si="10"/>
        <v>8469.24942</v>
      </c>
      <c r="N136" s="85">
        <f t="shared" si="11"/>
        <v>38030.32942</v>
      </c>
      <c r="O136" s="23"/>
      <c r="P136" s="23"/>
    </row>
    <row r="137" spans="1:16" ht="12" customHeight="1">
      <c r="A137" s="89" t="s">
        <v>194</v>
      </c>
      <c r="B137" s="90" t="s">
        <v>81</v>
      </c>
      <c r="C137" s="79">
        <v>7641.48</v>
      </c>
      <c r="D137" s="87">
        <v>1371.24</v>
      </c>
      <c r="E137" s="87">
        <v>2950.32</v>
      </c>
      <c r="F137" s="87">
        <v>3889.68</v>
      </c>
      <c r="G137" s="87">
        <v>4882.16</v>
      </c>
      <c r="H137" s="87">
        <v>1215</v>
      </c>
      <c r="I137" s="87">
        <v>1890.75</v>
      </c>
      <c r="J137" s="87">
        <v>0</v>
      </c>
      <c r="K137" s="87"/>
      <c r="L137" s="85">
        <f aca="true" t="shared" si="12" ref="L137:L161">+C137+D137+E137+F137+G137+H137+I137+J137+K137</f>
        <v>23840.629999999997</v>
      </c>
      <c r="M137" s="88">
        <f aca="true" t="shared" si="13" ref="M137:M142">L137*28.65/100</f>
        <v>6830.340494999999</v>
      </c>
      <c r="N137" s="85">
        <f aca="true" t="shared" si="14" ref="N137:N161">+L137+M137</f>
        <v>30670.970494999994</v>
      </c>
      <c r="O137" s="23"/>
      <c r="P137" s="23"/>
    </row>
    <row r="138" spans="1:16" ht="12" customHeight="1">
      <c r="A138" s="89" t="s">
        <v>195</v>
      </c>
      <c r="B138" s="90" t="s">
        <v>81</v>
      </c>
      <c r="C138" s="79">
        <v>7641.48</v>
      </c>
      <c r="D138" s="87">
        <v>914.16</v>
      </c>
      <c r="E138" s="87">
        <v>2874.86</v>
      </c>
      <c r="F138" s="87">
        <v>3889.68</v>
      </c>
      <c r="G138" s="87">
        <v>4882.16</v>
      </c>
      <c r="H138" s="87">
        <v>1215</v>
      </c>
      <c r="I138" s="87">
        <v>1418</v>
      </c>
      <c r="J138" s="87">
        <v>0</v>
      </c>
      <c r="K138" s="87"/>
      <c r="L138" s="85">
        <f t="shared" si="12"/>
        <v>22835.34</v>
      </c>
      <c r="M138" s="88">
        <f t="shared" si="13"/>
        <v>6542.324909999999</v>
      </c>
      <c r="N138" s="85">
        <f t="shared" si="14"/>
        <v>29377.66491</v>
      </c>
      <c r="O138" s="23"/>
      <c r="P138" s="23"/>
    </row>
    <row r="139" spans="1:16" ht="12" customHeight="1">
      <c r="A139" s="89" t="s">
        <v>196</v>
      </c>
      <c r="B139" s="90" t="s">
        <v>81</v>
      </c>
      <c r="C139" s="79">
        <v>7641.48</v>
      </c>
      <c r="D139" s="87">
        <v>1206.24</v>
      </c>
      <c r="E139" s="87">
        <v>2988.05</v>
      </c>
      <c r="F139" s="87">
        <v>3889.68</v>
      </c>
      <c r="G139" s="87">
        <v>4882.16</v>
      </c>
      <c r="H139" s="87">
        <v>1215</v>
      </c>
      <c r="I139" s="87">
        <v>2283.12</v>
      </c>
      <c r="J139" s="87">
        <v>0</v>
      </c>
      <c r="K139" s="87"/>
      <c r="L139" s="85">
        <f t="shared" si="12"/>
        <v>24105.73</v>
      </c>
      <c r="M139" s="88">
        <f t="shared" si="13"/>
        <v>6906.291644999999</v>
      </c>
      <c r="N139" s="85">
        <f t="shared" si="14"/>
        <v>31012.021645</v>
      </c>
      <c r="O139" s="23"/>
      <c r="P139" s="23"/>
    </row>
    <row r="140" spans="1:16" ht="12" customHeight="1">
      <c r="A140" s="89" t="s">
        <v>197</v>
      </c>
      <c r="B140" s="90" t="s">
        <v>139</v>
      </c>
      <c r="C140" s="79">
        <v>9181.5</v>
      </c>
      <c r="D140" s="87">
        <v>3694.02</v>
      </c>
      <c r="E140" s="87">
        <v>4877.66</v>
      </c>
      <c r="F140" s="87">
        <v>5607.06</v>
      </c>
      <c r="G140" s="87">
        <v>12534.3</v>
      </c>
      <c r="H140" s="87">
        <v>1474.08</v>
      </c>
      <c r="I140" s="87">
        <v>3193.37</v>
      </c>
      <c r="J140" s="87">
        <v>0</v>
      </c>
      <c r="K140" s="87"/>
      <c r="L140" s="85">
        <f t="shared" si="12"/>
        <v>40561.990000000005</v>
      </c>
      <c r="M140" s="88">
        <f t="shared" si="13"/>
        <v>11621.010135</v>
      </c>
      <c r="N140" s="85">
        <f t="shared" si="14"/>
        <v>52183.00013500001</v>
      </c>
      <c r="O140" s="23"/>
      <c r="P140" s="23"/>
    </row>
    <row r="141" spans="1:16" ht="12" customHeight="1">
      <c r="A141" s="89" t="s">
        <v>198</v>
      </c>
      <c r="B141" s="90" t="s">
        <v>49</v>
      </c>
      <c r="C141" s="79">
        <v>9181.5</v>
      </c>
      <c r="D141" s="87">
        <v>3694.02</v>
      </c>
      <c r="E141" s="87">
        <v>3439.08</v>
      </c>
      <c r="F141" s="87">
        <v>4462.38</v>
      </c>
      <c r="G141" s="87">
        <v>5047.48</v>
      </c>
      <c r="H141" s="87">
        <v>1474.08</v>
      </c>
      <c r="I141" s="87">
        <v>3193.37</v>
      </c>
      <c r="J141" s="87">
        <v>0</v>
      </c>
      <c r="K141" s="87"/>
      <c r="L141" s="85">
        <f t="shared" si="12"/>
        <v>30491.91</v>
      </c>
      <c r="M141" s="88">
        <f t="shared" si="13"/>
        <v>8735.932215</v>
      </c>
      <c r="N141" s="85">
        <f t="shared" si="14"/>
        <v>39227.842215</v>
      </c>
      <c r="O141" s="23"/>
      <c r="P141" s="23"/>
    </row>
    <row r="142" spans="1:16" ht="12" customHeight="1">
      <c r="A142" s="89" t="s">
        <v>199</v>
      </c>
      <c r="B142" s="90" t="s">
        <v>49</v>
      </c>
      <c r="C142" s="79">
        <v>9181.5</v>
      </c>
      <c r="D142" s="87">
        <v>3694.02</v>
      </c>
      <c r="E142" s="87">
        <v>3439.08</v>
      </c>
      <c r="F142" s="87">
        <v>4462.38</v>
      </c>
      <c r="G142" s="87">
        <v>5047.48</v>
      </c>
      <c r="H142" s="87">
        <v>1474.08</v>
      </c>
      <c r="I142" s="87">
        <v>3193.37</v>
      </c>
      <c r="J142" s="87">
        <v>0</v>
      </c>
      <c r="K142" s="87"/>
      <c r="L142" s="85">
        <f t="shared" si="12"/>
        <v>30491.91</v>
      </c>
      <c r="M142" s="88">
        <f t="shared" si="13"/>
        <v>8735.932215</v>
      </c>
      <c r="N142" s="85">
        <f t="shared" si="14"/>
        <v>39227.842215</v>
      </c>
      <c r="O142" s="23"/>
      <c r="P142" s="23"/>
    </row>
    <row r="143" spans="1:16" ht="12" customHeight="1">
      <c r="A143" s="89" t="s">
        <v>200</v>
      </c>
      <c r="B143" s="90" t="s">
        <v>49</v>
      </c>
      <c r="C143" s="79">
        <v>9181.5</v>
      </c>
      <c r="D143" s="87">
        <v>3022.38</v>
      </c>
      <c r="E143" s="87">
        <v>3342.44</v>
      </c>
      <c r="F143" s="87">
        <v>4462.38</v>
      </c>
      <c r="G143" s="87">
        <v>5047.48</v>
      </c>
      <c r="H143" s="87">
        <v>1474.08</v>
      </c>
      <c r="I143" s="87">
        <v>2483.75</v>
      </c>
      <c r="J143" s="87">
        <v>0</v>
      </c>
      <c r="K143" s="87"/>
      <c r="L143" s="85">
        <f t="shared" si="12"/>
        <v>29014.010000000002</v>
      </c>
      <c r="M143" s="88">
        <f aca="true" t="shared" si="15" ref="M143:M156">L143*28.65/100</f>
        <v>8312.513865</v>
      </c>
      <c r="N143" s="85">
        <f t="shared" si="14"/>
        <v>37326.523865</v>
      </c>
      <c r="O143" s="23"/>
      <c r="P143" s="23"/>
    </row>
    <row r="144" spans="1:16" ht="12" customHeight="1">
      <c r="A144" s="89" t="s">
        <v>201</v>
      </c>
      <c r="B144" s="90" t="s">
        <v>81</v>
      </c>
      <c r="C144" s="79">
        <v>7641.48</v>
      </c>
      <c r="D144" s="87">
        <v>2285.4</v>
      </c>
      <c r="E144" s="87">
        <v>3101.24</v>
      </c>
      <c r="F144" s="87">
        <v>3889.68</v>
      </c>
      <c r="G144" s="87">
        <v>4882.16</v>
      </c>
      <c r="H144" s="87">
        <v>1215</v>
      </c>
      <c r="I144" s="87">
        <v>4254.12</v>
      </c>
      <c r="J144" s="87">
        <v>0</v>
      </c>
      <c r="K144" s="87"/>
      <c r="L144" s="85">
        <f t="shared" si="12"/>
        <v>27269.079999999998</v>
      </c>
      <c r="M144" s="88">
        <f t="shared" si="15"/>
        <v>7812.591419999999</v>
      </c>
      <c r="N144" s="85">
        <f t="shared" si="14"/>
        <v>35081.67142</v>
      </c>
      <c r="O144" s="23"/>
      <c r="P144" s="23"/>
    </row>
    <row r="145" spans="1:16" ht="12" customHeight="1">
      <c r="A145" s="89" t="s">
        <v>202</v>
      </c>
      <c r="B145" s="90" t="s">
        <v>81</v>
      </c>
      <c r="C145" s="79">
        <v>7641.48</v>
      </c>
      <c r="D145" s="87">
        <v>1142.7</v>
      </c>
      <c r="E145" s="87">
        <v>2912.59</v>
      </c>
      <c r="F145" s="87">
        <v>3889.68</v>
      </c>
      <c r="G145" s="87">
        <v>4882.16</v>
      </c>
      <c r="H145" s="87">
        <v>1215</v>
      </c>
      <c r="I145" s="87">
        <v>1890.75</v>
      </c>
      <c r="J145" s="87">
        <v>0</v>
      </c>
      <c r="K145" s="87"/>
      <c r="L145" s="85">
        <f t="shared" si="12"/>
        <v>23574.36</v>
      </c>
      <c r="M145" s="88">
        <f t="shared" si="15"/>
        <v>6754.05414</v>
      </c>
      <c r="N145" s="85">
        <f t="shared" si="14"/>
        <v>30328.41414</v>
      </c>
      <c r="O145" s="23"/>
      <c r="P145" s="23"/>
    </row>
    <row r="146" spans="1:16" ht="12" customHeight="1">
      <c r="A146" s="89" t="s">
        <v>203</v>
      </c>
      <c r="B146" s="90" t="s">
        <v>81</v>
      </c>
      <c r="C146" s="79">
        <v>7641.48</v>
      </c>
      <c r="D146" s="87">
        <v>946.56</v>
      </c>
      <c r="E146" s="87">
        <v>2931.48</v>
      </c>
      <c r="F146" s="87">
        <v>3889.68</v>
      </c>
      <c r="G146" s="87">
        <v>4882.16</v>
      </c>
      <c r="H146" s="87">
        <v>1215</v>
      </c>
      <c r="I146" s="87">
        <v>1826.5</v>
      </c>
      <c r="J146" s="87">
        <v>0</v>
      </c>
      <c r="K146" s="87"/>
      <c r="L146" s="85">
        <f t="shared" si="12"/>
        <v>23332.86</v>
      </c>
      <c r="M146" s="88">
        <f t="shared" si="15"/>
        <v>6684.86439</v>
      </c>
      <c r="N146" s="85">
        <f t="shared" si="14"/>
        <v>30017.72439</v>
      </c>
      <c r="O146" s="23"/>
      <c r="P146" s="23"/>
    </row>
    <row r="147" spans="1:16" ht="12" customHeight="1">
      <c r="A147" s="89" t="s">
        <v>204</v>
      </c>
      <c r="B147" s="90" t="s">
        <v>81</v>
      </c>
      <c r="C147" s="79">
        <v>7641.48</v>
      </c>
      <c r="D147" s="87">
        <v>1376.64</v>
      </c>
      <c r="E147" s="87">
        <v>3025.78</v>
      </c>
      <c r="F147" s="87">
        <v>3889.68</v>
      </c>
      <c r="G147" s="87">
        <v>4882.16</v>
      </c>
      <c r="H147" s="87">
        <v>1215</v>
      </c>
      <c r="I147" s="87">
        <v>3196.25</v>
      </c>
      <c r="J147" s="87">
        <v>0</v>
      </c>
      <c r="K147" s="87"/>
      <c r="L147" s="85">
        <f t="shared" si="12"/>
        <v>25226.989999999998</v>
      </c>
      <c r="M147" s="88">
        <f t="shared" si="15"/>
        <v>7227.532634999999</v>
      </c>
      <c r="N147" s="85">
        <f t="shared" si="14"/>
        <v>32454.522634999998</v>
      </c>
      <c r="O147" s="23"/>
      <c r="P147" s="23"/>
    </row>
    <row r="148" spans="1:16" ht="12" customHeight="1">
      <c r="A148" s="89" t="s">
        <v>205</v>
      </c>
      <c r="B148" s="90" t="s">
        <v>206</v>
      </c>
      <c r="C148" s="79">
        <v>9181.5</v>
      </c>
      <c r="D148" s="87">
        <v>3694.02</v>
      </c>
      <c r="E148" s="87">
        <v>4536.71</v>
      </c>
      <c r="F148" s="87">
        <v>5034.42</v>
      </c>
      <c r="G148" s="87">
        <v>8250.47</v>
      </c>
      <c r="H148" s="87">
        <v>1474.08</v>
      </c>
      <c r="I148" s="87">
        <v>3193.37</v>
      </c>
      <c r="J148" s="87">
        <v>2769.12</v>
      </c>
      <c r="K148" s="87"/>
      <c r="L148" s="85">
        <f t="shared" si="12"/>
        <v>38133.69000000001</v>
      </c>
      <c r="M148" s="88">
        <f t="shared" si="15"/>
        <v>10925.302185000002</v>
      </c>
      <c r="N148" s="85">
        <f t="shared" si="14"/>
        <v>49058.99218500001</v>
      </c>
      <c r="O148" s="23"/>
      <c r="P148" s="23"/>
    </row>
    <row r="149" spans="1:16" ht="12" customHeight="1">
      <c r="A149" s="89" t="s">
        <v>207</v>
      </c>
      <c r="B149" s="90" t="s">
        <v>49</v>
      </c>
      <c r="C149" s="79">
        <v>9181.5</v>
      </c>
      <c r="D149" s="87">
        <v>1679.1</v>
      </c>
      <c r="E149" s="87">
        <v>3149.16</v>
      </c>
      <c r="F149" s="87">
        <v>4462.38</v>
      </c>
      <c r="G149" s="87">
        <v>5047.48</v>
      </c>
      <c r="H149" s="87">
        <v>1474.08</v>
      </c>
      <c r="I149" s="87">
        <v>1419.25</v>
      </c>
      <c r="J149" s="87">
        <v>0</v>
      </c>
      <c r="K149" s="87"/>
      <c r="L149" s="85">
        <f t="shared" si="12"/>
        <v>26412.949999999997</v>
      </c>
      <c r="M149" s="88">
        <f t="shared" si="15"/>
        <v>7567.310174999999</v>
      </c>
      <c r="N149" s="85">
        <f t="shared" si="14"/>
        <v>33980.260174999996</v>
      </c>
      <c r="O149" s="23"/>
      <c r="P149" s="23"/>
    </row>
    <row r="150" spans="1:16" ht="12" customHeight="1">
      <c r="A150" s="89" t="s">
        <v>208</v>
      </c>
      <c r="B150" s="90" t="s">
        <v>81</v>
      </c>
      <c r="C150" s="79">
        <v>7641.48</v>
      </c>
      <c r="D150" s="87">
        <v>1599.78</v>
      </c>
      <c r="E150" s="87">
        <v>2988.05</v>
      </c>
      <c r="F150" s="87">
        <v>3889.68</v>
      </c>
      <c r="G150" s="87">
        <v>4882.16</v>
      </c>
      <c r="H150" s="87">
        <v>1215</v>
      </c>
      <c r="I150" s="87">
        <v>2363.37</v>
      </c>
      <c r="J150" s="87">
        <v>0</v>
      </c>
      <c r="K150" s="87"/>
      <c r="L150" s="85">
        <f t="shared" si="12"/>
        <v>24579.52</v>
      </c>
      <c r="M150" s="88">
        <f t="shared" si="15"/>
        <v>7042.03248</v>
      </c>
      <c r="N150" s="85">
        <f t="shared" si="14"/>
        <v>31621.55248</v>
      </c>
      <c r="O150" s="23"/>
      <c r="P150" s="23"/>
    </row>
    <row r="151" spans="1:16" ht="12" customHeight="1">
      <c r="A151" s="89" t="s">
        <v>209</v>
      </c>
      <c r="B151" s="90" t="s">
        <v>81</v>
      </c>
      <c r="C151" s="79">
        <v>7641.48</v>
      </c>
      <c r="D151" s="87">
        <v>602.4</v>
      </c>
      <c r="E151" s="87">
        <v>2856.02</v>
      </c>
      <c r="F151" s="87">
        <v>3889.68</v>
      </c>
      <c r="G151" s="87">
        <v>4882.16</v>
      </c>
      <c r="H151" s="87">
        <v>1215</v>
      </c>
      <c r="I151" s="87">
        <v>913.12</v>
      </c>
      <c r="J151" s="87">
        <v>0</v>
      </c>
      <c r="K151" s="87"/>
      <c r="L151" s="85">
        <f t="shared" si="12"/>
        <v>21999.859999999997</v>
      </c>
      <c r="M151" s="88">
        <f t="shared" si="15"/>
        <v>6302.959889999998</v>
      </c>
      <c r="N151" s="85">
        <f t="shared" si="14"/>
        <v>28302.819889999995</v>
      </c>
      <c r="O151" s="23"/>
      <c r="P151" s="23"/>
    </row>
    <row r="152" spans="1:16" ht="12" customHeight="1">
      <c r="A152" s="89" t="s">
        <v>210</v>
      </c>
      <c r="B152" s="90" t="s">
        <v>81</v>
      </c>
      <c r="C152" s="79">
        <v>7641.48</v>
      </c>
      <c r="D152" s="87">
        <v>914.16</v>
      </c>
      <c r="E152" s="87">
        <v>2874.86</v>
      </c>
      <c r="F152" s="87">
        <v>3889.68</v>
      </c>
      <c r="G152" s="87">
        <v>4882.16</v>
      </c>
      <c r="H152" s="87">
        <v>3829.2</v>
      </c>
      <c r="I152" s="87">
        <v>0</v>
      </c>
      <c r="J152" s="87">
        <v>0</v>
      </c>
      <c r="K152" s="87"/>
      <c r="L152" s="85">
        <f t="shared" si="12"/>
        <v>24031.54</v>
      </c>
      <c r="M152" s="88">
        <f t="shared" si="15"/>
        <v>6885.03621</v>
      </c>
      <c r="N152" s="85">
        <f t="shared" si="14"/>
        <v>30916.57621</v>
      </c>
      <c r="O152" s="23"/>
      <c r="P152" s="23"/>
    </row>
    <row r="153" spans="1:16" ht="12" customHeight="1">
      <c r="A153" s="96"/>
      <c r="B153" s="90" t="s">
        <v>211</v>
      </c>
      <c r="C153" s="79">
        <v>7641.48</v>
      </c>
      <c r="D153" s="87">
        <v>0</v>
      </c>
      <c r="E153" s="87">
        <v>2723.94</v>
      </c>
      <c r="F153" s="87">
        <v>3889.68</v>
      </c>
      <c r="G153" s="87">
        <v>4882.16</v>
      </c>
      <c r="H153" s="87">
        <v>3033.24</v>
      </c>
      <c r="I153" s="87">
        <v>0</v>
      </c>
      <c r="J153" s="87">
        <v>0</v>
      </c>
      <c r="K153" s="87"/>
      <c r="L153" s="85">
        <f t="shared" si="12"/>
        <v>22170.5</v>
      </c>
      <c r="M153" s="88">
        <f t="shared" si="15"/>
        <v>6351.848249999999</v>
      </c>
      <c r="N153" s="85">
        <f t="shared" si="14"/>
        <v>28522.34825</v>
      </c>
      <c r="O153" s="23"/>
      <c r="P153" s="23"/>
    </row>
    <row r="154" spans="1:16" ht="11.25" customHeight="1">
      <c r="A154" s="86"/>
      <c r="B154" s="90" t="s">
        <v>81</v>
      </c>
      <c r="C154" s="79">
        <v>7641.48</v>
      </c>
      <c r="D154" s="87">
        <v>2171.28</v>
      </c>
      <c r="E154" s="87">
        <v>3082.4</v>
      </c>
      <c r="F154" s="87">
        <v>3889.68</v>
      </c>
      <c r="G154" s="87">
        <v>4882.16</v>
      </c>
      <c r="H154" s="87">
        <v>1215</v>
      </c>
      <c r="I154" s="87">
        <v>2597.21</v>
      </c>
      <c r="J154" s="87">
        <v>0</v>
      </c>
      <c r="K154" s="87"/>
      <c r="L154" s="85">
        <f t="shared" si="12"/>
        <v>25479.21</v>
      </c>
      <c r="M154" s="88">
        <f t="shared" si="15"/>
        <v>7299.793664999999</v>
      </c>
      <c r="N154" s="85">
        <f t="shared" si="14"/>
        <v>32779.003665</v>
      </c>
      <c r="O154" s="23"/>
      <c r="P154" s="23"/>
    </row>
    <row r="155" spans="1:16" ht="11.25" customHeight="1">
      <c r="A155" s="86"/>
      <c r="B155" s="90" t="s">
        <v>81</v>
      </c>
      <c r="C155" s="79">
        <v>7641.48</v>
      </c>
      <c r="D155" s="87">
        <v>1081.92</v>
      </c>
      <c r="E155" s="87">
        <v>2897.66</v>
      </c>
      <c r="F155" s="87">
        <v>3889.68</v>
      </c>
      <c r="G155" s="87">
        <v>4882.16</v>
      </c>
      <c r="H155" s="87">
        <v>1215</v>
      </c>
      <c r="I155" s="87">
        <v>1080.12</v>
      </c>
      <c r="J155" s="87">
        <v>0</v>
      </c>
      <c r="K155" s="87"/>
      <c r="L155" s="85">
        <f t="shared" si="12"/>
        <v>22688.02</v>
      </c>
      <c r="M155" s="88">
        <f t="shared" si="15"/>
        <v>6500.117729999999</v>
      </c>
      <c r="N155" s="85">
        <f t="shared" si="14"/>
        <v>29188.13773</v>
      </c>
      <c r="O155" s="23"/>
      <c r="P155" s="23"/>
    </row>
    <row r="156" spans="1:16" ht="12" customHeight="1">
      <c r="A156" s="86"/>
      <c r="B156" s="90" t="s">
        <v>81</v>
      </c>
      <c r="C156" s="79">
        <v>7641.48</v>
      </c>
      <c r="D156" s="87">
        <v>1542.48</v>
      </c>
      <c r="E156" s="87">
        <v>2988.82</v>
      </c>
      <c r="F156" s="87">
        <v>3889.68</v>
      </c>
      <c r="G156" s="87">
        <v>4882.16</v>
      </c>
      <c r="H156" s="87">
        <v>1215</v>
      </c>
      <c r="I156" s="87">
        <v>3196.26</v>
      </c>
      <c r="J156" s="87">
        <v>0</v>
      </c>
      <c r="K156" s="87"/>
      <c r="L156" s="85">
        <f t="shared" si="12"/>
        <v>25355.879999999997</v>
      </c>
      <c r="M156" s="88">
        <f t="shared" si="15"/>
        <v>7264.45962</v>
      </c>
      <c r="N156" s="85">
        <f t="shared" si="14"/>
        <v>32620.33962</v>
      </c>
      <c r="O156" s="23"/>
      <c r="P156" s="23"/>
    </row>
    <row r="157" spans="1:16" ht="12" customHeight="1">
      <c r="A157" s="86"/>
      <c r="B157" s="90" t="s">
        <v>212</v>
      </c>
      <c r="C157" s="79">
        <v>19599.06</v>
      </c>
      <c r="D157" s="87"/>
      <c r="E157" s="87"/>
      <c r="F157" s="87"/>
      <c r="G157" s="87"/>
      <c r="H157" s="87"/>
      <c r="I157" s="87"/>
      <c r="J157" s="87"/>
      <c r="K157" s="87"/>
      <c r="L157" s="85">
        <f t="shared" si="12"/>
        <v>19599.06</v>
      </c>
      <c r="M157" s="87"/>
      <c r="N157" s="85">
        <f t="shared" si="14"/>
        <v>19599.06</v>
      </c>
      <c r="O157" s="23"/>
      <c r="P157" s="23"/>
    </row>
    <row r="158" spans="1:16" ht="12" customHeight="1">
      <c r="A158" s="86"/>
      <c r="B158" s="95" t="s">
        <v>213</v>
      </c>
      <c r="C158" s="79">
        <v>19599.06</v>
      </c>
      <c r="D158" s="87"/>
      <c r="E158" s="87"/>
      <c r="F158" s="87"/>
      <c r="G158" s="87"/>
      <c r="H158" s="87"/>
      <c r="I158" s="87"/>
      <c r="J158" s="87"/>
      <c r="K158" s="87"/>
      <c r="L158" s="85">
        <f t="shared" si="12"/>
        <v>19599.06</v>
      </c>
      <c r="M158" s="87"/>
      <c r="N158" s="85">
        <f t="shared" si="14"/>
        <v>19599.06</v>
      </c>
      <c r="O158" s="23"/>
      <c r="P158" s="23"/>
    </row>
    <row r="159" spans="1:16" ht="12" customHeight="1" hidden="1">
      <c r="A159" s="86"/>
      <c r="B159" s="86"/>
      <c r="C159" s="79"/>
      <c r="D159" s="87"/>
      <c r="E159" s="87"/>
      <c r="F159" s="87"/>
      <c r="G159" s="87"/>
      <c r="H159" s="87"/>
      <c r="I159" s="87"/>
      <c r="J159" s="87"/>
      <c r="K159" s="87"/>
      <c r="L159" s="85">
        <f t="shared" si="12"/>
        <v>0</v>
      </c>
      <c r="M159" s="87"/>
      <c r="N159" s="85">
        <f t="shared" si="14"/>
        <v>0</v>
      </c>
      <c r="O159" s="23"/>
      <c r="P159" s="23"/>
    </row>
    <row r="160" spans="1:16" ht="12" customHeight="1" hidden="1">
      <c r="A160" s="76"/>
      <c r="B160" s="76"/>
      <c r="C160" s="78"/>
      <c r="D160" s="78"/>
      <c r="E160" s="78"/>
      <c r="F160" s="78"/>
      <c r="G160" s="78"/>
      <c r="H160" s="78"/>
      <c r="I160" s="78"/>
      <c r="J160" s="78"/>
      <c r="K160" s="78"/>
      <c r="L160" s="80">
        <f t="shared" si="12"/>
        <v>0</v>
      </c>
      <c r="M160" s="78"/>
      <c r="N160" s="80">
        <f t="shared" si="14"/>
        <v>0</v>
      </c>
      <c r="O160" s="19"/>
      <c r="P160" s="19"/>
    </row>
    <row r="161" spans="1:16" ht="12" customHeight="1" hidden="1">
      <c r="A161" s="76"/>
      <c r="B161" s="76"/>
      <c r="C161" s="78"/>
      <c r="D161" s="78"/>
      <c r="E161" s="78"/>
      <c r="F161" s="78"/>
      <c r="G161" s="78"/>
      <c r="H161" s="78"/>
      <c r="I161" s="78"/>
      <c r="J161" s="78"/>
      <c r="K161" s="78"/>
      <c r="L161" s="80">
        <f t="shared" si="12"/>
        <v>0</v>
      </c>
      <c r="M161" s="78"/>
      <c r="N161" s="80">
        <f t="shared" si="14"/>
        <v>0</v>
      </c>
      <c r="O161" s="19"/>
      <c r="P161" s="19"/>
    </row>
    <row r="162" spans="1:16" ht="19.5" customHeight="1">
      <c r="A162" s="84"/>
      <c r="B162" s="84"/>
      <c r="C162" s="85">
        <f>SUM(C9:C161)</f>
        <v>1343653.679999999</v>
      </c>
      <c r="D162" s="85">
        <f>SUM(D9:D161)</f>
        <v>331161.42000000016</v>
      </c>
      <c r="E162" s="85">
        <f>SUM(E9:E161)</f>
        <v>533249.8500000003</v>
      </c>
      <c r="F162" s="85">
        <f>SUM(F9:F161)</f>
        <v>716909.4000000015</v>
      </c>
      <c r="G162" s="85">
        <f aca="true" t="shared" si="16" ref="G162:N162">SUM(G9:G161)</f>
        <v>1033056.2000000011</v>
      </c>
      <c r="H162" s="85">
        <f t="shared" si="16"/>
        <v>210766.5599999997</v>
      </c>
      <c r="I162" s="85">
        <f t="shared" si="16"/>
        <v>359980.6699999998</v>
      </c>
      <c r="J162" s="85">
        <f t="shared" si="16"/>
        <v>19022.06</v>
      </c>
      <c r="K162" s="85">
        <f t="shared" si="16"/>
        <v>0</v>
      </c>
      <c r="L162" s="85">
        <f t="shared" si="16"/>
        <v>4547799.839999999</v>
      </c>
      <c r="M162" s="85">
        <f t="shared" si="16"/>
        <v>1291714.3927799999</v>
      </c>
      <c r="N162" s="85">
        <f t="shared" si="16"/>
        <v>5839514.232779997</v>
      </c>
      <c r="O162" s="14"/>
      <c r="P162" s="14"/>
    </row>
    <row r="163" spans="1:16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"/>
      <c r="O163" s="26"/>
      <c r="P163" s="26"/>
    </row>
    <row r="164" spans="1:16" ht="12" customHeight="1">
      <c r="A164" s="2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"/>
      <c r="O164" s="26"/>
      <c r="P164" s="26"/>
    </row>
    <row r="165" spans="1:16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"/>
      <c r="O165" s="26"/>
      <c r="P165" s="26"/>
    </row>
    <row r="166" spans="1:16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"/>
      <c r="O166" s="26"/>
      <c r="P166" s="26"/>
    </row>
    <row r="167" spans="1:16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"/>
      <c r="O167" s="26"/>
      <c r="P167" s="26"/>
    </row>
    <row r="168" spans="1:16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"/>
      <c r="O168" s="26"/>
      <c r="P168" s="26"/>
    </row>
    <row r="169" spans="1:16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"/>
      <c r="O169" s="26"/>
      <c r="P169" s="26"/>
    </row>
    <row r="170" spans="1:16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"/>
      <c r="O170" s="26"/>
      <c r="P170" s="26"/>
    </row>
    <row r="171" spans="1:16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"/>
      <c r="O171" s="26"/>
      <c r="P171" s="26"/>
    </row>
    <row r="172" spans="1:16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"/>
      <c r="O172" s="26"/>
      <c r="P172" s="26"/>
    </row>
    <row r="173" spans="1:16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"/>
      <c r="O173" s="26"/>
      <c r="P173" s="26"/>
    </row>
    <row r="174" spans="1:16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"/>
      <c r="O174" s="26"/>
      <c r="P174" s="26"/>
    </row>
    <row r="175" spans="1:16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"/>
      <c r="O175" s="26"/>
      <c r="P175" s="26"/>
    </row>
    <row r="176" spans="1:16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"/>
      <c r="O176" s="26"/>
      <c r="P176" s="26"/>
    </row>
    <row r="177" spans="1:16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"/>
      <c r="O177" s="26"/>
      <c r="P177" s="26"/>
    </row>
    <row r="178" spans="1:16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"/>
      <c r="O178" s="26"/>
      <c r="P178" s="26"/>
    </row>
    <row r="179" spans="1:16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"/>
      <c r="O179" s="26"/>
      <c r="P179" s="26"/>
    </row>
    <row r="180" spans="1:16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"/>
      <c r="O180" s="26"/>
      <c r="P180" s="26"/>
    </row>
    <row r="181" spans="1:16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"/>
      <c r="O181" s="26"/>
      <c r="P181" s="26"/>
    </row>
    <row r="182" spans="1:16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"/>
      <c r="O182" s="26"/>
      <c r="P182" s="26"/>
    </row>
    <row r="183" spans="1:16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"/>
      <c r="O183" s="26"/>
      <c r="P183" s="26"/>
    </row>
    <row r="184" spans="1:16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"/>
      <c r="O184" s="26"/>
      <c r="P184" s="26"/>
    </row>
    <row r="185" spans="1:16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"/>
      <c r="O185" s="26"/>
      <c r="P185" s="26"/>
    </row>
    <row r="186" spans="1:16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"/>
      <c r="O186" s="26"/>
      <c r="P186" s="26"/>
    </row>
    <row r="187" spans="1:16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"/>
      <c r="O187" s="26"/>
      <c r="P187" s="26"/>
    </row>
    <row r="188" spans="1:16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"/>
      <c r="O188" s="26"/>
      <c r="P188" s="26"/>
    </row>
    <row r="189" spans="1:16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"/>
      <c r="O189" s="26"/>
      <c r="P189" s="26"/>
    </row>
    <row r="190" spans="1:16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"/>
      <c r="O190" s="26"/>
      <c r="P190" s="26"/>
    </row>
    <row r="191" spans="1:16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"/>
      <c r="O191" s="26"/>
      <c r="P191" s="26"/>
    </row>
    <row r="192" spans="1:16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"/>
      <c r="O192" s="26"/>
      <c r="P192" s="26"/>
    </row>
    <row r="193" spans="1:16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"/>
      <c r="O193" s="26"/>
      <c r="P193" s="26"/>
    </row>
    <row r="194" spans="1:16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"/>
      <c r="O194" s="26"/>
      <c r="P194" s="26"/>
    </row>
    <row r="195" spans="1:16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"/>
      <c r="O195" s="26"/>
      <c r="P195" s="26"/>
    </row>
    <row r="196" spans="1:16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"/>
      <c r="O196" s="26"/>
      <c r="P196" s="26"/>
    </row>
    <row r="197" spans="1:16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"/>
      <c r="O197" s="26"/>
      <c r="P197" s="26"/>
    </row>
    <row r="198" spans="1:16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"/>
      <c r="O198" s="26"/>
      <c r="P198" s="26"/>
    </row>
    <row r="199" spans="1:16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"/>
      <c r="O199" s="26"/>
      <c r="P199" s="26"/>
    </row>
    <row r="200" spans="1:16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"/>
      <c r="O200" s="26"/>
      <c r="P200" s="26"/>
    </row>
    <row r="201" spans="1:16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"/>
      <c r="O201" s="26"/>
      <c r="P201" s="26"/>
    </row>
    <row r="202" spans="1:16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"/>
      <c r="O202" s="26"/>
      <c r="P202" s="26"/>
    </row>
    <row r="203" spans="1:16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"/>
      <c r="O203" s="26"/>
      <c r="P203" s="26"/>
    </row>
    <row r="204" spans="1:16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"/>
      <c r="O204" s="26"/>
      <c r="P204" s="26"/>
    </row>
    <row r="205" spans="1:16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"/>
      <c r="O205" s="26"/>
      <c r="P205" s="26"/>
    </row>
    <row r="206" spans="1:16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"/>
      <c r="O206" s="26"/>
      <c r="P206" s="26"/>
    </row>
    <row r="207" spans="1:16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"/>
      <c r="O207" s="26"/>
      <c r="P207" s="26"/>
    </row>
    <row r="208" spans="1:16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"/>
      <c r="O208" s="26"/>
      <c r="P208" s="26"/>
    </row>
    <row r="209" spans="1:16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"/>
      <c r="O209" s="26"/>
      <c r="P209" s="26"/>
    </row>
    <row r="210" spans="1:16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"/>
      <c r="O210" s="26"/>
      <c r="P210" s="26"/>
    </row>
    <row r="211" spans="1:16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"/>
      <c r="O211" s="26"/>
      <c r="P211" s="26"/>
    </row>
    <row r="212" spans="1:16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"/>
      <c r="O212" s="26"/>
      <c r="P212" s="26"/>
    </row>
    <row r="213" spans="1:16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"/>
      <c r="O213" s="26"/>
      <c r="P213" s="26"/>
    </row>
    <row r="214" spans="1:16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"/>
      <c r="O214" s="26"/>
      <c r="P214" s="26"/>
    </row>
    <row r="215" spans="1:16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"/>
      <c r="O215" s="26"/>
      <c r="P215" s="26"/>
    </row>
    <row r="216" spans="1:16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"/>
      <c r="O216" s="26"/>
      <c r="P216" s="26"/>
    </row>
    <row r="217" spans="1:16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"/>
      <c r="O217" s="26"/>
      <c r="P217" s="26"/>
    </row>
    <row r="218" spans="1:16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"/>
      <c r="O218" s="26"/>
      <c r="P218" s="26"/>
    </row>
    <row r="219" spans="1:16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"/>
      <c r="O219" s="26"/>
      <c r="P219" s="26"/>
    </row>
    <row r="220" spans="1:16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"/>
      <c r="O220" s="26"/>
      <c r="P220" s="26"/>
    </row>
    <row r="221" spans="1:16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"/>
      <c r="O221" s="26"/>
      <c r="P221" s="26"/>
    </row>
    <row r="222" spans="1:16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"/>
      <c r="O222" s="26"/>
      <c r="P222" s="26"/>
    </row>
    <row r="223" spans="1:16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"/>
      <c r="O223" s="26"/>
      <c r="P223" s="26"/>
    </row>
    <row r="224" spans="1:16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"/>
      <c r="O224" s="26"/>
      <c r="P224" s="26"/>
    </row>
    <row r="225" spans="1:16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"/>
      <c r="O225" s="26"/>
      <c r="P225" s="26"/>
    </row>
    <row r="226" spans="1:16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"/>
      <c r="O226" s="26"/>
      <c r="P226" s="26"/>
    </row>
    <row r="227" spans="1:16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"/>
      <c r="O227" s="26"/>
      <c r="P227" s="26"/>
    </row>
    <row r="228" spans="1:16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"/>
      <c r="O228" s="26"/>
      <c r="P228" s="26"/>
    </row>
    <row r="229" spans="1:16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"/>
      <c r="O229" s="26"/>
      <c r="P229" s="26"/>
    </row>
    <row r="230" spans="1:16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"/>
      <c r="O230" s="26"/>
      <c r="P230" s="26"/>
    </row>
    <row r="231" spans="1:16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"/>
      <c r="O231" s="26"/>
      <c r="P231" s="26"/>
    </row>
    <row r="232" spans="1:16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"/>
      <c r="O232" s="26"/>
      <c r="P232" s="26"/>
    </row>
    <row r="233" spans="1:16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"/>
      <c r="O233" s="26"/>
      <c r="P233" s="26"/>
    </row>
    <row r="234" spans="1:16" ht="12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"/>
      <c r="O234" s="26"/>
      <c r="P234" s="26"/>
    </row>
    <row r="235" spans="1:16" ht="12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"/>
      <c r="O235" s="26"/>
      <c r="P235" s="26"/>
    </row>
    <row r="236" spans="1:16" ht="12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"/>
      <c r="O236" s="26"/>
      <c r="P236" s="26"/>
    </row>
    <row r="237" spans="1:16" ht="12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"/>
      <c r="O237" s="26"/>
      <c r="P237" s="26"/>
    </row>
    <row r="238" spans="1:16" ht="12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"/>
      <c r="O238" s="26"/>
      <c r="P238" s="26"/>
    </row>
    <row r="239" spans="1:16" ht="12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"/>
      <c r="O239" s="26"/>
      <c r="P239" s="26"/>
    </row>
    <row r="240" spans="1:16" ht="12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"/>
      <c r="O240" s="26"/>
      <c r="P240" s="26"/>
    </row>
    <row r="241" spans="1:16" ht="12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"/>
      <c r="O241" s="26"/>
      <c r="P241" s="26"/>
    </row>
    <row r="242" spans="1:16" ht="12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"/>
      <c r="O242" s="26"/>
      <c r="P242" s="26"/>
    </row>
    <row r="243" spans="1:16" ht="12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"/>
      <c r="O243" s="26"/>
      <c r="P243" s="26"/>
    </row>
    <row r="244" spans="1:16" ht="12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"/>
      <c r="O244" s="26"/>
      <c r="P244" s="26"/>
    </row>
    <row r="245" spans="1:16" ht="12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"/>
      <c r="O245" s="26"/>
      <c r="P245" s="26"/>
    </row>
    <row r="246" spans="1:16" ht="12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"/>
      <c r="O246" s="26"/>
      <c r="P246" s="26"/>
    </row>
    <row r="247" spans="1:16" ht="12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"/>
      <c r="O247" s="26"/>
      <c r="P247" s="26"/>
    </row>
    <row r="248" spans="1:16" ht="12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"/>
      <c r="O248" s="26"/>
      <c r="P248" s="26"/>
    </row>
    <row r="249" spans="1:16" ht="12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"/>
      <c r="O249" s="26"/>
      <c r="P249" s="26"/>
    </row>
    <row r="250" spans="1:16" ht="12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"/>
      <c r="O250" s="26"/>
      <c r="P250" s="26"/>
    </row>
    <row r="251" spans="1:16" ht="12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"/>
      <c r="O251" s="26"/>
      <c r="P251" s="26"/>
    </row>
    <row r="252" spans="1:16" ht="12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"/>
      <c r="O252" s="26"/>
      <c r="P252" s="26"/>
    </row>
    <row r="253" spans="1:16" ht="12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"/>
      <c r="O253" s="26"/>
      <c r="P253" s="26"/>
    </row>
    <row r="254" spans="1:16" ht="12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"/>
      <c r="O254" s="26"/>
      <c r="P254" s="26"/>
    </row>
    <row r="255" spans="1:16" ht="12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"/>
      <c r="O255" s="26"/>
      <c r="P255" s="26"/>
    </row>
    <row r="256" spans="1:16" ht="12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"/>
      <c r="O256" s="26"/>
      <c r="P256" s="26"/>
    </row>
    <row r="257" spans="1:16" ht="12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"/>
      <c r="O257" s="26"/>
      <c r="P257" s="26"/>
    </row>
    <row r="258" spans="1:16" ht="12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"/>
      <c r="O258" s="26"/>
      <c r="P258" s="26"/>
    </row>
    <row r="259" spans="1:16" ht="12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"/>
      <c r="O259" s="26"/>
      <c r="P259" s="26"/>
    </row>
    <row r="260" spans="1:16" ht="12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"/>
      <c r="O260" s="26"/>
      <c r="P260" s="26"/>
    </row>
    <row r="261" spans="1:16" ht="12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"/>
      <c r="O261" s="26"/>
      <c r="P261" s="26"/>
    </row>
    <row r="262" spans="1:16" ht="12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"/>
      <c r="O262" s="26"/>
      <c r="P262" s="26"/>
    </row>
    <row r="263" spans="1:16" ht="12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"/>
      <c r="O263" s="26"/>
      <c r="P263" s="26"/>
    </row>
    <row r="264" spans="1:16" ht="12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"/>
      <c r="O264" s="26"/>
      <c r="P264" s="26"/>
    </row>
    <row r="265" spans="1:16" ht="12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"/>
      <c r="O265" s="26"/>
      <c r="P265" s="26"/>
    </row>
    <row r="266" spans="1:16" ht="12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"/>
      <c r="O266" s="26"/>
      <c r="P266" s="26"/>
    </row>
    <row r="267" spans="1:16" ht="12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"/>
      <c r="O267" s="26"/>
      <c r="P267" s="26"/>
    </row>
    <row r="268" spans="1:16" ht="12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"/>
      <c r="O268" s="26"/>
      <c r="P268" s="26"/>
    </row>
    <row r="269" spans="1:16" ht="12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"/>
      <c r="O269" s="26"/>
      <c r="P269" s="26"/>
    </row>
    <row r="270" spans="1:16" ht="12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"/>
      <c r="O270" s="26"/>
      <c r="P270" s="26"/>
    </row>
    <row r="271" spans="1:16" ht="12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"/>
      <c r="O271" s="26"/>
      <c r="P271" s="26"/>
    </row>
    <row r="272" spans="1:16" ht="12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"/>
      <c r="O272" s="26"/>
      <c r="P272" s="26"/>
    </row>
    <row r="273" spans="1:16" ht="12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"/>
      <c r="O273" s="26"/>
      <c r="P273" s="26"/>
    </row>
    <row r="274" spans="1:16" ht="12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"/>
      <c r="O274" s="26"/>
      <c r="P274" s="26"/>
    </row>
    <row r="275" spans="1:16" ht="12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"/>
      <c r="O275" s="26"/>
      <c r="P275" s="26"/>
    </row>
    <row r="276" spans="1:16" ht="12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"/>
      <c r="O276" s="26"/>
      <c r="P276" s="26"/>
    </row>
    <row r="277" spans="1:16" ht="12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"/>
      <c r="O277" s="26"/>
      <c r="P277" s="26"/>
    </row>
    <row r="278" spans="1:16" ht="12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"/>
      <c r="O278" s="26"/>
      <c r="P278" s="26"/>
    </row>
    <row r="279" spans="1:16" ht="12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"/>
      <c r="O279" s="26"/>
      <c r="P279" s="26"/>
    </row>
    <row r="280" spans="1:16" ht="12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"/>
      <c r="O280" s="26"/>
      <c r="P280" s="26"/>
    </row>
    <row r="281" spans="1:16" ht="12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"/>
      <c r="O281" s="26"/>
      <c r="P281" s="26"/>
    </row>
    <row r="282" spans="1:16" ht="12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"/>
      <c r="O282" s="26"/>
      <c r="P282" s="26"/>
    </row>
    <row r="283" spans="1:16" ht="12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"/>
      <c r="O283" s="26"/>
      <c r="P283" s="26"/>
    </row>
    <row r="284" spans="1:16" ht="12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"/>
      <c r="O284" s="26"/>
      <c r="P284" s="26"/>
    </row>
    <row r="285" spans="1:16" ht="12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"/>
      <c r="O285" s="26"/>
      <c r="P285" s="26"/>
    </row>
    <row r="286" spans="1:16" ht="12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"/>
      <c r="O286" s="26"/>
      <c r="P286" s="26"/>
    </row>
    <row r="287" spans="1:16" ht="12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"/>
      <c r="O287" s="26"/>
      <c r="P287" s="26"/>
    </row>
    <row r="288" spans="1:16" ht="12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"/>
      <c r="O288" s="26"/>
      <c r="P288" s="26"/>
    </row>
    <row r="289" spans="1:16" ht="12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"/>
      <c r="O289" s="26"/>
      <c r="P289" s="26"/>
    </row>
    <row r="290" spans="1:16" ht="12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"/>
      <c r="O290" s="26"/>
      <c r="P290" s="26"/>
    </row>
    <row r="291" spans="1:16" ht="12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"/>
      <c r="O291" s="26"/>
      <c r="P291" s="26"/>
    </row>
    <row r="292" spans="1:16" ht="12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"/>
      <c r="O292" s="26"/>
      <c r="P292" s="26"/>
    </row>
    <row r="293" spans="1:16" ht="12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"/>
      <c r="O293" s="26"/>
      <c r="P293" s="26"/>
    </row>
    <row r="294" spans="1:16" ht="12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"/>
      <c r="O294" s="26"/>
      <c r="P294" s="26"/>
    </row>
    <row r="295" spans="1:16" ht="12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"/>
      <c r="O295" s="26"/>
      <c r="P295" s="26"/>
    </row>
    <row r="296" spans="1:16" ht="12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"/>
      <c r="O296" s="26"/>
      <c r="P296" s="26"/>
    </row>
    <row r="297" spans="1:16" ht="12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"/>
      <c r="O297" s="26"/>
      <c r="P297" s="26"/>
    </row>
    <row r="298" spans="1:16" ht="12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"/>
      <c r="O298" s="26"/>
      <c r="P298" s="26"/>
    </row>
    <row r="299" spans="1:16" ht="12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"/>
      <c r="O299" s="26"/>
      <c r="P299" s="26"/>
    </row>
    <row r="300" spans="1:16" ht="12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"/>
      <c r="O300" s="26"/>
      <c r="P300" s="26"/>
    </row>
    <row r="301" spans="1:16" ht="12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"/>
      <c r="O301" s="26"/>
      <c r="P301" s="26"/>
    </row>
    <row r="302" spans="1:16" ht="12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"/>
      <c r="O302" s="26"/>
      <c r="P302" s="26"/>
    </row>
    <row r="303" spans="1:16" ht="12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"/>
      <c r="O303" s="26"/>
      <c r="P303" s="26"/>
    </row>
    <row r="304" spans="1:16" ht="12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"/>
      <c r="O304" s="26"/>
      <c r="P304" s="26"/>
    </row>
    <row r="305" spans="1:16" ht="12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"/>
      <c r="O305" s="26"/>
      <c r="P305" s="26"/>
    </row>
    <row r="306" spans="1:16" ht="12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"/>
      <c r="O306" s="26"/>
      <c r="P306" s="26"/>
    </row>
    <row r="307" spans="1:16" ht="12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"/>
      <c r="O307" s="26"/>
      <c r="P307" s="26"/>
    </row>
    <row r="308" spans="1:16" ht="12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"/>
      <c r="O308" s="26"/>
      <c r="P308" s="26"/>
    </row>
    <row r="309" spans="1:16" ht="12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"/>
      <c r="O309" s="26"/>
      <c r="P309" s="26"/>
    </row>
    <row r="310" spans="1:16" ht="12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"/>
      <c r="O310" s="26"/>
      <c r="P310" s="26"/>
    </row>
    <row r="311" spans="1:16" ht="12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"/>
      <c r="O311" s="26"/>
      <c r="P311" s="26"/>
    </row>
    <row r="312" spans="1:16" ht="12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"/>
      <c r="O312" s="26"/>
      <c r="P312" s="26"/>
    </row>
    <row r="313" spans="1:16" ht="12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"/>
      <c r="O313" s="26"/>
      <c r="P313" s="26"/>
    </row>
    <row r="314" spans="1:16" ht="12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"/>
      <c r="O314" s="26"/>
      <c r="P314" s="26"/>
    </row>
    <row r="315" spans="1:16" ht="12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"/>
      <c r="O315" s="26"/>
      <c r="P315" s="26"/>
    </row>
    <row r="316" spans="1:16" ht="12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"/>
      <c r="O316" s="26"/>
      <c r="P316" s="26"/>
    </row>
    <row r="317" spans="1:16" ht="12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"/>
      <c r="O317" s="26"/>
      <c r="P317" s="26"/>
    </row>
    <row r="318" spans="1:16" ht="12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"/>
      <c r="O318" s="26"/>
      <c r="P318" s="26"/>
    </row>
    <row r="319" spans="1:16" ht="12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"/>
      <c r="O319" s="26"/>
      <c r="P319" s="26"/>
    </row>
    <row r="320" spans="1:16" ht="12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"/>
      <c r="O320" s="26"/>
      <c r="P320" s="26"/>
    </row>
    <row r="321" spans="1:16" ht="12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"/>
      <c r="O321" s="26"/>
      <c r="P321" s="26"/>
    </row>
    <row r="322" spans="1:16" ht="12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"/>
      <c r="O322" s="26"/>
      <c r="P322" s="26"/>
    </row>
    <row r="323" spans="1:16" ht="12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"/>
      <c r="O323" s="26"/>
      <c r="P323" s="26"/>
    </row>
    <row r="324" spans="1:16" ht="12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"/>
      <c r="O324" s="26"/>
      <c r="P324" s="26"/>
    </row>
    <row r="325" spans="1:16" ht="12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"/>
      <c r="O325" s="26"/>
      <c r="P325" s="26"/>
    </row>
    <row r="326" spans="1:16" ht="12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"/>
      <c r="O326" s="26"/>
      <c r="P326" s="26"/>
    </row>
    <row r="327" spans="1:16" ht="12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"/>
      <c r="O327" s="26"/>
      <c r="P327" s="26"/>
    </row>
    <row r="328" spans="1:16" ht="12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"/>
      <c r="O328" s="26"/>
      <c r="P328" s="26"/>
    </row>
    <row r="329" spans="1:16" ht="12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"/>
      <c r="O329" s="26"/>
      <c r="P329" s="26"/>
    </row>
    <row r="330" spans="1:16" ht="12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"/>
      <c r="O330" s="26"/>
      <c r="P330" s="26"/>
    </row>
    <row r="331" spans="1:16" ht="12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"/>
      <c r="O331" s="26"/>
      <c r="P331" s="26"/>
    </row>
    <row r="332" spans="1:16" ht="12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"/>
      <c r="O332" s="26"/>
      <c r="P332" s="26"/>
    </row>
    <row r="333" spans="1:16" ht="12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"/>
      <c r="O333" s="26"/>
      <c r="P333" s="26"/>
    </row>
    <row r="334" spans="1:16" ht="12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"/>
      <c r="O334" s="26"/>
      <c r="P334" s="26"/>
    </row>
    <row r="335" spans="1:16" ht="12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"/>
      <c r="O335" s="26"/>
      <c r="P335" s="26"/>
    </row>
    <row r="336" spans="1:16" ht="12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"/>
      <c r="O336" s="26"/>
      <c r="P336" s="26"/>
    </row>
    <row r="337" spans="1:16" ht="12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"/>
      <c r="O337" s="26"/>
      <c r="P337" s="26"/>
    </row>
    <row r="338" spans="1:16" ht="12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"/>
      <c r="O338" s="26"/>
      <c r="P338" s="26"/>
    </row>
    <row r="339" spans="1:16" ht="12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"/>
      <c r="O339" s="26"/>
      <c r="P339" s="26"/>
    </row>
    <row r="340" spans="1:16" ht="12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"/>
      <c r="O340" s="26"/>
      <c r="P340" s="26"/>
    </row>
    <row r="341" spans="1:16" ht="12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"/>
      <c r="O341" s="26"/>
      <c r="P341" s="26"/>
    </row>
    <row r="342" spans="1:16" ht="12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"/>
      <c r="O342" s="26"/>
      <c r="P342" s="26"/>
    </row>
    <row r="343" spans="1:16" ht="12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"/>
      <c r="O343" s="26"/>
      <c r="P343" s="26"/>
    </row>
    <row r="344" spans="1:16" ht="12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"/>
      <c r="O344" s="26"/>
      <c r="P344" s="26"/>
    </row>
    <row r="345" spans="1:16" ht="12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"/>
      <c r="O345" s="26"/>
      <c r="P345" s="26"/>
    </row>
    <row r="346" spans="1:16" ht="12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"/>
      <c r="O346" s="26"/>
      <c r="P346" s="26"/>
    </row>
    <row r="347" spans="1:16" ht="12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"/>
      <c r="O347" s="26"/>
      <c r="P347" s="26"/>
    </row>
    <row r="348" spans="1:16" ht="12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"/>
      <c r="O348" s="26"/>
      <c r="P348" s="26"/>
    </row>
    <row r="349" spans="1:16" ht="12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"/>
      <c r="O349" s="26"/>
      <c r="P349" s="26"/>
    </row>
    <row r="350" spans="1:16" ht="12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"/>
      <c r="O350" s="26"/>
      <c r="P350" s="26"/>
    </row>
    <row r="351" spans="1:16" ht="12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"/>
      <c r="O351" s="26"/>
      <c r="P351" s="26"/>
    </row>
    <row r="352" spans="1:16" ht="12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"/>
      <c r="O352" s="26"/>
      <c r="P352" s="26"/>
    </row>
    <row r="353" spans="1:16" ht="12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"/>
      <c r="O353" s="26"/>
      <c r="P353" s="26"/>
    </row>
    <row r="354" spans="1:16" ht="12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"/>
      <c r="O354" s="26"/>
      <c r="P354" s="26"/>
    </row>
    <row r="355" spans="1:16" ht="12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"/>
      <c r="O355" s="26"/>
      <c r="P355" s="26"/>
    </row>
    <row r="356" spans="1:16" ht="12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"/>
      <c r="O356" s="26"/>
      <c r="P356" s="26"/>
    </row>
    <row r="357" spans="1:16" ht="12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"/>
      <c r="O357" s="26"/>
      <c r="P357" s="26"/>
    </row>
    <row r="358" spans="1:16" ht="12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"/>
      <c r="O358" s="26"/>
      <c r="P358" s="26"/>
    </row>
    <row r="359" spans="1:16" ht="12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"/>
      <c r="O359" s="26"/>
      <c r="P359" s="26"/>
    </row>
    <row r="360" spans="1:16" ht="12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"/>
      <c r="O360" s="26"/>
      <c r="P360" s="26"/>
    </row>
    <row r="361" spans="1:16" ht="12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"/>
      <c r="O361" s="26"/>
      <c r="P361" s="26"/>
    </row>
    <row r="362" spans="1:16" ht="12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"/>
      <c r="O362" s="26"/>
      <c r="P362" s="26"/>
    </row>
    <row r="363" spans="1:16" ht="12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"/>
      <c r="O363" s="26"/>
      <c r="P363" s="26"/>
    </row>
    <row r="364" spans="1:16" ht="12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"/>
      <c r="O364" s="26"/>
      <c r="P364" s="26"/>
    </row>
    <row r="365" spans="1:16" ht="12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"/>
      <c r="O365" s="26"/>
      <c r="P365" s="26"/>
    </row>
    <row r="366" spans="1:16" ht="12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"/>
      <c r="O366" s="26"/>
      <c r="P366" s="26"/>
    </row>
  </sheetData>
  <sheetProtection/>
  <dataValidations count="1">
    <dataValidation type="custom" allowBlank="1" showInputMessage="1" showErrorMessage="1" prompt=" - " sqref="C107:C111 E9:K161 C112:D161 C9:D106 A9:B161">
      <formula1>#REF!&lt;&gt;""</formula1>
    </dataValidation>
  </dataValidations>
  <printOptions/>
  <pageMargins left="0.31496062992125984" right="0.31496062992125984" top="0.7480314960629921" bottom="0.7480314960629921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12" sqref="E12:F12"/>
    </sheetView>
  </sheetViews>
  <sheetFormatPr defaultColWidth="11.421875" defaultRowHeight="15"/>
  <cols>
    <col min="1" max="1" width="9.421875" style="0" customWidth="1"/>
    <col min="5" max="5" width="19.57421875" style="0" customWidth="1"/>
  </cols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162</v>
      </c>
      <c r="D10" s="174"/>
      <c r="E10" s="266" t="s">
        <v>321</v>
      </c>
      <c r="F10" s="267"/>
      <c r="G10" s="176"/>
    </row>
    <row r="11" spans="1:7" ht="14.25">
      <c r="A11" s="264" t="s">
        <v>289</v>
      </c>
      <c r="B11" s="265"/>
      <c r="C11" s="175">
        <v>16207</v>
      </c>
      <c r="D11" s="174"/>
      <c r="E11" s="266" t="s">
        <v>329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323</v>
      </c>
      <c r="B25" s="278"/>
      <c r="C25" s="278"/>
      <c r="D25" s="278"/>
      <c r="E25" s="261"/>
      <c r="F25" s="152"/>
      <c r="G25" s="146"/>
    </row>
    <row r="26" spans="1:7" ht="14.25">
      <c r="A26" s="262" t="s">
        <v>330</v>
      </c>
      <c r="B26" s="276"/>
      <c r="C26" s="276"/>
      <c r="D26" s="276"/>
      <c r="E26" s="276"/>
      <c r="F26" s="276"/>
      <c r="G26" s="279"/>
    </row>
    <row r="27" spans="1:7" ht="14.25">
      <c r="A27" s="262"/>
      <c r="B27" s="276"/>
      <c r="C27" s="276"/>
      <c r="D27" s="276"/>
      <c r="E27" s="263"/>
      <c r="F27" s="144"/>
      <c r="G27" s="148"/>
    </row>
    <row r="28" spans="1:7" ht="14.25">
      <c r="A28" s="262"/>
      <c r="B28" s="276"/>
      <c r="C28" s="276"/>
      <c r="D28" s="276"/>
      <c r="E28" s="263"/>
      <c r="F28" s="166"/>
      <c r="G28" s="157">
        <f>'ACCIÓN SOCIAL'!E37</f>
        <v>32480.94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32480.94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331</v>
      </c>
      <c r="D47" s="258"/>
      <c r="E47" s="258"/>
      <c r="F47" s="182"/>
      <c r="G47" s="188">
        <f>G44</f>
        <v>32480.94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E25"/>
    <mergeCell ref="C44:D44"/>
    <mergeCell ref="C47:E47"/>
    <mergeCell ref="A26:G26"/>
    <mergeCell ref="A27:E27"/>
    <mergeCell ref="A28:E28"/>
    <mergeCell ref="A29:D29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0">
      <selection activeCell="E12" sqref="E12:F12"/>
    </sheetView>
  </sheetViews>
  <sheetFormatPr defaultColWidth="11.421875" defaultRowHeight="15"/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161</v>
      </c>
      <c r="D10" s="174"/>
      <c r="E10" s="266" t="s">
        <v>332</v>
      </c>
      <c r="F10" s="267"/>
      <c r="G10" s="176"/>
    </row>
    <row r="11" spans="1:7" ht="14.25">
      <c r="A11" s="264" t="s">
        <v>289</v>
      </c>
      <c r="B11" s="265"/>
      <c r="C11" s="175">
        <v>16103</v>
      </c>
      <c r="D11" s="174"/>
      <c r="E11" s="266" t="s">
        <v>333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334</v>
      </c>
      <c r="B25" s="278"/>
      <c r="C25" s="278"/>
      <c r="D25" s="278"/>
      <c r="E25" s="261"/>
      <c r="F25" s="152"/>
      <c r="G25" s="146"/>
    </row>
    <row r="26" spans="1:7" ht="14.25">
      <c r="A26" s="262" t="s">
        <v>335</v>
      </c>
      <c r="B26" s="276"/>
      <c r="C26" s="276"/>
      <c r="D26" s="276"/>
      <c r="E26" s="276"/>
      <c r="F26" s="276"/>
      <c r="G26" s="279"/>
    </row>
    <row r="27" spans="1:7" ht="14.25">
      <c r="A27" s="262"/>
      <c r="B27" s="276"/>
      <c r="C27" s="276"/>
      <c r="D27" s="276"/>
      <c r="E27" s="263"/>
      <c r="F27" s="144"/>
      <c r="G27" s="189"/>
    </row>
    <row r="28" spans="1:7" ht="14.25">
      <c r="A28" s="262"/>
      <c r="B28" s="276"/>
      <c r="C28" s="276"/>
      <c r="D28" s="276"/>
      <c r="E28" s="263"/>
      <c r="F28" s="166"/>
      <c r="G28" s="157">
        <f>'ACCIÓN SOCIAL'!E22</f>
        <v>1000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1000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336</v>
      </c>
      <c r="D47" s="258"/>
      <c r="E47" s="258"/>
      <c r="F47" s="182"/>
      <c r="G47" s="188">
        <f>G44</f>
        <v>1000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E25"/>
    <mergeCell ref="C44:D44"/>
    <mergeCell ref="C47:E47"/>
    <mergeCell ref="A26:G26"/>
    <mergeCell ref="A27:E27"/>
    <mergeCell ref="A28:E28"/>
    <mergeCell ref="A29:D29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K15" sqref="K15"/>
    </sheetView>
  </sheetViews>
  <sheetFormatPr defaultColWidth="11.421875" defaultRowHeight="15"/>
  <sheetData>
    <row r="1" spans="1:7" ht="14.25">
      <c r="A1" s="270" t="s">
        <v>300</v>
      </c>
      <c r="B1" s="271"/>
      <c r="C1" s="271"/>
      <c r="D1" s="271"/>
      <c r="E1" s="271"/>
      <c r="F1" s="143"/>
      <c r="G1" s="143"/>
    </row>
    <row r="2" spans="1:7" ht="14.25">
      <c r="A2" s="143"/>
      <c r="B2" s="143"/>
      <c r="C2" s="143"/>
      <c r="D2" s="143"/>
      <c r="E2" s="143"/>
      <c r="F2" s="143"/>
      <c r="G2" s="143"/>
    </row>
    <row r="3" spans="1:7" ht="14.25">
      <c r="A3" s="144"/>
      <c r="B3" s="144"/>
      <c r="C3" s="144"/>
      <c r="D3" s="144"/>
      <c r="E3" s="144"/>
      <c r="F3" s="144"/>
      <c r="G3" s="144"/>
    </row>
    <row r="4" spans="1:7" ht="14.25">
      <c r="A4" s="259" t="s">
        <v>281</v>
      </c>
      <c r="B4" s="260"/>
      <c r="C4" s="260"/>
      <c r="D4" s="260"/>
      <c r="E4" s="260"/>
      <c r="F4" s="261"/>
      <c r="G4" s="146"/>
    </row>
    <row r="5" spans="1:7" ht="14.25">
      <c r="A5" s="262" t="s">
        <v>282</v>
      </c>
      <c r="B5" s="255"/>
      <c r="C5" s="255"/>
      <c r="D5" s="255"/>
      <c r="E5" s="255"/>
      <c r="F5" s="263"/>
      <c r="G5" s="148"/>
    </row>
    <row r="6" spans="1:7" ht="14.25">
      <c r="A6" s="272" t="s">
        <v>283</v>
      </c>
      <c r="B6" s="273"/>
      <c r="C6" s="150"/>
      <c r="D6" s="150"/>
      <c r="E6" s="150"/>
      <c r="F6" s="150"/>
      <c r="G6" s="151"/>
    </row>
    <row r="7" spans="1:7" ht="14.25">
      <c r="A7" s="144"/>
      <c r="B7" s="144"/>
      <c r="C7" s="144"/>
      <c r="D7" s="144"/>
      <c r="E7" s="144"/>
      <c r="F7" s="144"/>
      <c r="G7" s="144"/>
    </row>
    <row r="8" spans="1:7" ht="14.25">
      <c r="A8" s="169" t="s">
        <v>284</v>
      </c>
      <c r="B8" s="170"/>
      <c r="C8" s="171">
        <v>1</v>
      </c>
      <c r="D8" s="170"/>
      <c r="E8" s="268" t="s">
        <v>285</v>
      </c>
      <c r="F8" s="269"/>
      <c r="G8" s="172"/>
    </row>
    <row r="9" spans="1:7" ht="14.25">
      <c r="A9" s="173" t="s">
        <v>286</v>
      </c>
      <c r="B9" s="174"/>
      <c r="C9" s="175">
        <v>16</v>
      </c>
      <c r="D9" s="174"/>
      <c r="E9" s="266" t="s">
        <v>249</v>
      </c>
      <c r="F9" s="267"/>
      <c r="G9" s="176"/>
    </row>
    <row r="10" spans="1:7" ht="14.25">
      <c r="A10" s="264" t="s">
        <v>287</v>
      </c>
      <c r="B10" s="265"/>
      <c r="C10" s="175">
        <v>162</v>
      </c>
      <c r="D10" s="174"/>
      <c r="E10" s="266" t="s">
        <v>337</v>
      </c>
      <c r="F10" s="267"/>
      <c r="G10" s="176"/>
    </row>
    <row r="11" spans="1:7" ht="14.25">
      <c r="A11" s="264" t="s">
        <v>289</v>
      </c>
      <c r="B11" s="265"/>
      <c r="C11" s="175">
        <v>16206</v>
      </c>
      <c r="D11" s="174"/>
      <c r="E11" s="266" t="s">
        <v>338</v>
      </c>
      <c r="F11" s="267"/>
      <c r="G11" s="176"/>
    </row>
    <row r="12" spans="1:7" ht="14.25">
      <c r="A12" s="264" t="s">
        <v>290</v>
      </c>
      <c r="B12" s="265"/>
      <c r="C12" s="175">
        <v>932</v>
      </c>
      <c r="D12" s="174"/>
      <c r="E12" s="266" t="s">
        <v>291</v>
      </c>
      <c r="F12" s="267"/>
      <c r="G12" s="176"/>
    </row>
    <row r="13" spans="1:7" ht="14.25">
      <c r="A13" s="177"/>
      <c r="B13" s="178"/>
      <c r="C13" s="178"/>
      <c r="D13" s="178"/>
      <c r="E13" s="178"/>
      <c r="F13" s="178"/>
      <c r="G13" s="179"/>
    </row>
    <row r="14" spans="1:7" ht="14.25">
      <c r="A14" s="144"/>
      <c r="B14" s="144"/>
      <c r="C14" s="144"/>
      <c r="D14" s="144"/>
      <c r="E14" s="144"/>
      <c r="F14" s="144"/>
      <c r="G14" s="144"/>
    </row>
    <row r="15" spans="1:7" ht="14.25">
      <c r="A15" s="259" t="s">
        <v>312</v>
      </c>
      <c r="B15" s="260"/>
      <c r="C15" s="260"/>
      <c r="D15" s="260"/>
      <c r="E15" s="260"/>
      <c r="F15" s="261"/>
      <c r="G15" s="146"/>
    </row>
    <row r="16" spans="1:7" ht="14.25">
      <c r="A16" s="262"/>
      <c r="B16" s="255"/>
      <c r="C16" s="255"/>
      <c r="D16" s="263"/>
      <c r="E16" s="144"/>
      <c r="F16" s="144"/>
      <c r="G16" s="148"/>
    </row>
    <row r="17" spans="1:7" ht="14.25">
      <c r="A17" s="147"/>
      <c r="B17" s="144"/>
      <c r="C17" s="144"/>
      <c r="D17" s="144"/>
      <c r="E17" s="144"/>
      <c r="F17" s="144"/>
      <c r="G17" s="148"/>
    </row>
    <row r="18" spans="1:7" ht="14.25">
      <c r="A18" s="147"/>
      <c r="B18" s="144"/>
      <c r="C18" s="144"/>
      <c r="D18" s="144"/>
      <c r="E18" s="144"/>
      <c r="F18" s="144"/>
      <c r="G18" s="148"/>
    </row>
    <row r="19" spans="1:7" ht="14.25">
      <c r="A19" s="147"/>
      <c r="B19" s="144"/>
      <c r="C19" s="144"/>
      <c r="D19" s="144"/>
      <c r="E19" s="144"/>
      <c r="F19" s="144"/>
      <c r="G19" s="148"/>
    </row>
    <row r="20" spans="1:7" ht="14.25">
      <c r="A20" s="147"/>
      <c r="B20" s="144"/>
      <c r="C20" s="144"/>
      <c r="D20" s="144"/>
      <c r="E20" s="144"/>
      <c r="F20" s="144"/>
      <c r="G20" s="148"/>
    </row>
    <row r="21" spans="1:7" ht="14.25">
      <c r="A21" s="149"/>
      <c r="B21" s="150"/>
      <c r="C21" s="150"/>
      <c r="D21" s="150"/>
      <c r="E21" s="150"/>
      <c r="F21" s="150"/>
      <c r="G21" s="151"/>
    </row>
    <row r="22" spans="1:7" ht="14.25">
      <c r="A22" s="143"/>
      <c r="B22" s="143"/>
      <c r="C22" s="143"/>
      <c r="D22" s="143"/>
      <c r="E22" s="143"/>
      <c r="F22" s="143"/>
      <c r="G22" s="143"/>
    </row>
    <row r="23" spans="1:7" ht="14.25">
      <c r="A23" s="256" t="s">
        <v>293</v>
      </c>
      <c r="B23" s="263"/>
      <c r="C23" s="144"/>
      <c r="D23" s="144"/>
      <c r="E23" s="144"/>
      <c r="F23" s="144"/>
      <c r="G23" s="144" t="s">
        <v>294</v>
      </c>
    </row>
    <row r="24" spans="1:7" ht="14.25">
      <c r="A24" s="145"/>
      <c r="B24" s="152"/>
      <c r="C24" s="152"/>
      <c r="D24" s="152"/>
      <c r="E24" s="152"/>
      <c r="F24" s="152"/>
      <c r="G24" s="146"/>
    </row>
    <row r="25" spans="1:7" ht="14.25">
      <c r="A25" s="259" t="s">
        <v>323</v>
      </c>
      <c r="B25" s="278"/>
      <c r="C25" s="278"/>
      <c r="D25" s="278"/>
      <c r="E25" s="261"/>
      <c r="F25" s="152"/>
      <c r="G25" s="146"/>
    </row>
    <row r="26" spans="1:7" ht="14.25">
      <c r="A26" s="262" t="s">
        <v>339</v>
      </c>
      <c r="B26" s="276"/>
      <c r="C26" s="276"/>
      <c r="D26" s="276"/>
      <c r="E26" s="276"/>
      <c r="F26" s="276"/>
      <c r="G26" s="279"/>
    </row>
    <row r="27" spans="1:7" ht="14.25">
      <c r="A27" s="262"/>
      <c r="B27" s="276"/>
      <c r="C27" s="276"/>
      <c r="D27" s="276"/>
      <c r="E27" s="263"/>
      <c r="F27" s="144"/>
      <c r="G27" s="148"/>
    </row>
    <row r="28" spans="1:7" ht="14.25">
      <c r="A28" s="262"/>
      <c r="B28" s="276"/>
      <c r="C28" s="276"/>
      <c r="D28" s="276"/>
      <c r="E28" s="263"/>
      <c r="F28" s="166"/>
      <c r="G28" s="157">
        <f>'ACCIÓN SOCIAL'!E36</f>
        <v>6010.12</v>
      </c>
    </row>
    <row r="29" spans="1:7" ht="14.25">
      <c r="A29" s="277"/>
      <c r="B29" s="276"/>
      <c r="C29" s="276"/>
      <c r="D29" s="263"/>
      <c r="E29" s="144"/>
      <c r="F29" s="144"/>
      <c r="G29" s="148"/>
    </row>
    <row r="30" spans="1:7" ht="14.25">
      <c r="A30" s="164"/>
      <c r="B30" s="144"/>
      <c r="C30" s="144"/>
      <c r="D30" s="144"/>
      <c r="E30" s="144"/>
      <c r="F30" s="144"/>
      <c r="G30" s="148"/>
    </row>
    <row r="31" spans="1:7" ht="14.25">
      <c r="A31" s="164"/>
      <c r="B31" s="144"/>
      <c r="C31" s="144"/>
      <c r="D31" s="144"/>
      <c r="E31" s="144"/>
      <c r="F31" s="144"/>
      <c r="G31" s="148"/>
    </row>
    <row r="32" spans="1:7" ht="14.25">
      <c r="A32" s="164"/>
      <c r="B32" s="144"/>
      <c r="C32" s="144"/>
      <c r="D32" s="144"/>
      <c r="E32" s="144"/>
      <c r="F32" s="144"/>
      <c r="G32" s="148"/>
    </row>
    <row r="33" spans="1:7" ht="14.25">
      <c r="A33" s="164"/>
      <c r="B33" s="144"/>
      <c r="C33" s="144"/>
      <c r="D33" s="144"/>
      <c r="E33" s="153"/>
      <c r="F33" s="144"/>
      <c r="G33" s="148"/>
    </row>
    <row r="34" spans="1:7" ht="14.25">
      <c r="A34" s="164"/>
      <c r="B34" s="144"/>
      <c r="C34" s="144"/>
      <c r="D34" s="144"/>
      <c r="E34" s="156"/>
      <c r="F34" s="144"/>
      <c r="G34" s="148"/>
    </row>
    <row r="35" spans="1:7" ht="14.25">
      <c r="A35" s="147"/>
      <c r="B35" s="144"/>
      <c r="C35" s="144"/>
      <c r="D35" s="144"/>
      <c r="E35" s="144"/>
      <c r="F35" s="144"/>
      <c r="G35" s="148"/>
    </row>
    <row r="36" spans="1:7" ht="14.25">
      <c r="A36" s="147"/>
      <c r="B36" s="144"/>
      <c r="C36" s="144"/>
      <c r="D36" s="144"/>
      <c r="E36" s="144"/>
      <c r="F36" s="144"/>
      <c r="G36" s="148"/>
    </row>
    <row r="37" spans="1:7" ht="14.25">
      <c r="A37" s="147"/>
      <c r="B37" s="144"/>
      <c r="C37" s="144"/>
      <c r="D37" s="144"/>
      <c r="E37" s="144"/>
      <c r="F37" s="144"/>
      <c r="G37" s="148"/>
    </row>
    <row r="38" spans="1:7" ht="14.25">
      <c r="A38" s="147"/>
      <c r="B38" s="144"/>
      <c r="C38" s="144"/>
      <c r="D38" s="144"/>
      <c r="E38" s="144"/>
      <c r="F38" s="144"/>
      <c r="G38" s="148"/>
    </row>
    <row r="39" spans="1:7" ht="14.25">
      <c r="A39" s="147"/>
      <c r="B39" s="144"/>
      <c r="C39" s="144"/>
      <c r="D39" s="144"/>
      <c r="E39" s="144"/>
      <c r="F39" s="144"/>
      <c r="G39" s="148"/>
    </row>
    <row r="40" spans="1:7" ht="14.25">
      <c r="A40" s="147"/>
      <c r="B40" s="144"/>
      <c r="C40" s="144"/>
      <c r="D40" s="144"/>
      <c r="E40" s="144"/>
      <c r="F40" s="144"/>
      <c r="G40" s="148"/>
    </row>
    <row r="41" spans="1:7" ht="14.25">
      <c r="A41" s="147"/>
      <c r="B41" s="144"/>
      <c r="C41" s="144"/>
      <c r="D41" s="144"/>
      <c r="E41" s="144"/>
      <c r="F41" s="144"/>
      <c r="G41" s="148"/>
    </row>
    <row r="42" spans="1:7" ht="14.25">
      <c r="A42" s="147"/>
      <c r="B42" s="144"/>
      <c r="C42" s="144"/>
      <c r="D42" s="144"/>
      <c r="E42" s="144"/>
      <c r="F42" s="144"/>
      <c r="G42" s="148"/>
    </row>
    <row r="43" spans="1:7" ht="14.25">
      <c r="A43" s="147"/>
      <c r="B43" s="144"/>
      <c r="C43" s="144"/>
      <c r="D43" s="144"/>
      <c r="E43" s="144"/>
      <c r="F43" s="144"/>
      <c r="G43" s="148"/>
    </row>
    <row r="44" spans="1:7" ht="14.25">
      <c r="A44" s="147"/>
      <c r="B44" s="144"/>
      <c r="C44" s="256" t="s">
        <v>298</v>
      </c>
      <c r="D44" s="255"/>
      <c r="E44" s="144"/>
      <c r="F44" s="144"/>
      <c r="G44" s="157">
        <f>G28</f>
        <v>6010.12</v>
      </c>
    </row>
    <row r="45" spans="1:7" ht="14.25">
      <c r="A45" s="147"/>
      <c r="B45" s="144"/>
      <c r="C45" s="144"/>
      <c r="D45" s="144"/>
      <c r="E45" s="144"/>
      <c r="F45" s="144"/>
      <c r="G45" s="148"/>
    </row>
    <row r="46" spans="1:7" ht="14.25">
      <c r="A46" s="147"/>
      <c r="B46" s="144"/>
      <c r="C46" s="144"/>
      <c r="D46" s="144"/>
      <c r="E46" s="144"/>
      <c r="F46" s="144"/>
      <c r="G46" s="187"/>
    </row>
    <row r="47" spans="1:7" ht="14.25">
      <c r="A47" s="149"/>
      <c r="B47" s="160"/>
      <c r="C47" s="257" t="s">
        <v>331</v>
      </c>
      <c r="D47" s="258"/>
      <c r="E47" s="258"/>
      <c r="F47" s="182"/>
      <c r="G47" s="188">
        <f>G44</f>
        <v>6010.12</v>
      </c>
    </row>
  </sheetData>
  <mergeCells count="22">
    <mergeCell ref="A1:E1"/>
    <mergeCell ref="A4:F4"/>
    <mergeCell ref="A5:F5"/>
    <mergeCell ref="A6:B6"/>
    <mergeCell ref="E8:F8"/>
    <mergeCell ref="E9:F9"/>
    <mergeCell ref="A10:B10"/>
    <mergeCell ref="E10:F10"/>
    <mergeCell ref="A11:B11"/>
    <mergeCell ref="E11:F11"/>
    <mergeCell ref="A12:B12"/>
    <mergeCell ref="E12:F12"/>
    <mergeCell ref="A15:F15"/>
    <mergeCell ref="A16:D16"/>
    <mergeCell ref="A23:B23"/>
    <mergeCell ref="A25:E25"/>
    <mergeCell ref="C44:D44"/>
    <mergeCell ref="C47:E47"/>
    <mergeCell ref="A26:G26"/>
    <mergeCell ref="A27:E27"/>
    <mergeCell ref="A28:E28"/>
    <mergeCell ref="A29:D29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4">
      <selection activeCell="G14" sqref="F14:G14"/>
    </sheetView>
  </sheetViews>
  <sheetFormatPr defaultColWidth="11.421875" defaultRowHeight="15"/>
  <cols>
    <col min="1" max="1" width="26.28125" style="0" customWidth="1"/>
    <col min="2" max="2" width="20.7109375" style="0" customWidth="1"/>
    <col min="6" max="6" width="18.28125" style="0" customWidth="1"/>
    <col min="7" max="7" width="25.8515625" style="0" customWidth="1"/>
  </cols>
  <sheetData>
    <row r="1" spans="1:5" ht="15">
      <c r="A1" s="280" t="s">
        <v>300</v>
      </c>
      <c r="B1" s="224"/>
      <c r="C1" s="224"/>
      <c r="D1" s="224"/>
      <c r="E1" s="224"/>
    </row>
    <row r="2" ht="14.25">
      <c r="C2" s="53"/>
    </row>
    <row r="3" ht="14.25">
      <c r="A3" s="52" t="s">
        <v>340</v>
      </c>
    </row>
    <row r="5" spans="1:8" ht="24.75" customHeight="1">
      <c r="A5" s="186" t="s">
        <v>341</v>
      </c>
      <c r="B5" s="186" t="s">
        <v>342</v>
      </c>
      <c r="F5" s="209"/>
      <c r="G5" s="209"/>
      <c r="H5" s="198"/>
    </row>
    <row r="6" spans="1:8" ht="24.75" customHeight="1">
      <c r="A6" s="183" t="s">
        <v>343</v>
      </c>
      <c r="B6" s="184">
        <f>'932 12000'!G47</f>
        <v>2018565.779999999</v>
      </c>
      <c r="F6" s="199"/>
      <c r="G6" s="200"/>
      <c r="H6" s="198"/>
    </row>
    <row r="7" spans="1:8" ht="24.75" customHeight="1">
      <c r="A7" s="183" t="s">
        <v>344</v>
      </c>
      <c r="B7" s="184">
        <f>'932 12100'!G47</f>
        <v>2620695.240000002</v>
      </c>
      <c r="F7" s="281"/>
      <c r="G7" s="282"/>
      <c r="H7" s="198"/>
    </row>
    <row r="8" spans="1:8" ht="24.75" customHeight="1">
      <c r="A8" s="183" t="s">
        <v>345</v>
      </c>
      <c r="B8" s="184">
        <f>'932 12006'!G44</f>
        <v>334177.29000000015</v>
      </c>
      <c r="C8" s="53"/>
      <c r="D8" s="53"/>
      <c r="F8" s="281"/>
      <c r="G8" s="282"/>
      <c r="H8" s="198"/>
    </row>
    <row r="9" spans="1:8" ht="24.75" customHeight="1">
      <c r="A9" s="183" t="s">
        <v>346</v>
      </c>
      <c r="B9" s="184">
        <f>'932 13000'!G47</f>
        <v>53785.659999999996</v>
      </c>
      <c r="C9" s="53"/>
      <c r="E9" s="53"/>
      <c r="F9" s="281"/>
      <c r="G9" s="282"/>
      <c r="H9" s="198"/>
    </row>
    <row r="10" spans="1:8" ht="24.75" customHeight="1">
      <c r="A10" s="183" t="s">
        <v>347</v>
      </c>
      <c r="B10" s="184">
        <f>'932 15000'!G47</f>
        <v>456165.42</v>
      </c>
      <c r="F10" s="281"/>
      <c r="G10" s="282"/>
      <c r="H10" s="198"/>
    </row>
    <row r="11" spans="1:8" ht="24.75" customHeight="1">
      <c r="A11" s="183" t="s">
        <v>348</v>
      </c>
      <c r="B11" s="184">
        <f>'932 16000'!G47</f>
        <v>1430636.3107799997</v>
      </c>
      <c r="D11" s="53"/>
      <c r="F11" s="199"/>
      <c r="G11" s="200"/>
      <c r="H11" s="198"/>
    </row>
    <row r="12" spans="1:8" ht="24.75" customHeight="1">
      <c r="A12" s="183" t="s">
        <v>373</v>
      </c>
      <c r="B12" s="184">
        <v>0</v>
      </c>
      <c r="F12" s="201"/>
      <c r="G12" s="202"/>
      <c r="H12" s="198"/>
    </row>
    <row r="13" spans="1:8" ht="24.75" customHeight="1">
      <c r="A13" s="183" t="s">
        <v>374</v>
      </c>
      <c r="B13" s="184">
        <f>'932 16008'!G47</f>
        <v>48510</v>
      </c>
      <c r="C13" s="53"/>
      <c r="F13" s="203"/>
      <c r="G13" s="203"/>
      <c r="H13" s="203"/>
    </row>
    <row r="14" spans="1:8" ht="24.75" customHeight="1">
      <c r="A14" s="183" t="s">
        <v>375</v>
      </c>
      <c r="B14" s="184">
        <f>'932 16205'!G47</f>
        <v>34000</v>
      </c>
      <c r="C14" s="53"/>
      <c r="F14" s="203"/>
      <c r="G14" s="203"/>
      <c r="H14" s="203"/>
    </row>
    <row r="15" spans="1:8" ht="24.75" customHeight="1">
      <c r="A15" s="183" t="s">
        <v>376</v>
      </c>
      <c r="B15" s="184">
        <f>'932 16200'!G47</f>
        <v>18030.36</v>
      </c>
      <c r="F15" s="209"/>
      <c r="G15" s="209"/>
      <c r="H15" s="209"/>
    </row>
    <row r="16" spans="1:8" ht="24.75" customHeight="1">
      <c r="A16" s="183" t="s">
        <v>377</v>
      </c>
      <c r="B16" s="184">
        <f>'932 16207'!G47</f>
        <v>32480.94</v>
      </c>
      <c r="F16" s="204"/>
      <c r="G16" s="205"/>
      <c r="H16" s="206"/>
    </row>
    <row r="17" spans="1:8" ht="24.75" customHeight="1">
      <c r="A17" s="183" t="s">
        <v>378</v>
      </c>
      <c r="B17" s="185">
        <f>'932 16103'!G47</f>
        <v>1000</v>
      </c>
      <c r="F17" s="204"/>
      <c r="G17" s="205"/>
      <c r="H17" s="206"/>
    </row>
    <row r="18" spans="1:8" ht="24.75" customHeight="1">
      <c r="A18" s="183" t="s">
        <v>379</v>
      </c>
      <c r="B18" s="184">
        <f>'932 16206'!G47</f>
        <v>6010.12</v>
      </c>
      <c r="C18" s="53"/>
      <c r="F18" s="204"/>
      <c r="G18" s="205"/>
      <c r="H18" s="206"/>
    </row>
    <row r="19" spans="2:8" ht="24.75" customHeight="1">
      <c r="B19" s="190">
        <f>SUM(B6:B18)</f>
        <v>7054057.120780002</v>
      </c>
      <c r="F19" s="204"/>
      <c r="G19" s="206"/>
      <c r="H19" s="206"/>
    </row>
    <row r="20" spans="6:8" ht="14.25">
      <c r="F20" s="207"/>
      <c r="G20" s="208"/>
      <c r="H20" s="208"/>
    </row>
    <row r="21" spans="3:8" ht="14.25">
      <c r="C21" s="53"/>
      <c r="F21" s="203"/>
      <c r="G21" s="203"/>
      <c r="H21" s="203"/>
    </row>
    <row r="22" spans="6:8" ht="14.25">
      <c r="F22" s="203"/>
      <c r="G22" s="203"/>
      <c r="H22" s="203"/>
    </row>
  </sheetData>
  <mergeCells count="5">
    <mergeCell ref="A1:E1"/>
    <mergeCell ref="F7:F8"/>
    <mergeCell ref="G7:G8"/>
    <mergeCell ref="F9:F10"/>
    <mergeCell ref="G9:G1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2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9.00390625" style="0" customWidth="1"/>
    <col min="2" max="2" width="23.8515625" style="0" customWidth="1"/>
    <col min="3" max="3" width="10.7109375" style="0" customWidth="1"/>
    <col min="4" max="9" width="8.7109375" style="0" customWidth="1"/>
    <col min="10" max="12" width="8.7109375" style="0" hidden="1" customWidth="1"/>
    <col min="13" max="15" width="8.7109375" style="0" customWidth="1"/>
  </cols>
  <sheetData>
    <row r="1" spans="1:15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 t="s">
        <v>43</v>
      </c>
      <c r="B3" s="4" t="s">
        <v>2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s="56" customFormat="1" ht="12.75" customHeight="1">
      <c r="A5" s="5" t="s">
        <v>14</v>
      </c>
      <c r="B5" s="5"/>
      <c r="C5" s="5"/>
      <c r="D5" s="5"/>
      <c r="E5" s="5"/>
      <c r="F5" s="67"/>
      <c r="G5" s="67"/>
      <c r="H5" s="55"/>
      <c r="I5" s="55"/>
      <c r="J5" s="55"/>
      <c r="K5" s="55"/>
      <c r="L5" s="55"/>
      <c r="M5" s="55"/>
      <c r="N5" s="55"/>
      <c r="O5" s="55"/>
    </row>
    <row r="6" spans="1:15" s="56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0"/>
      <c r="M6" s="60"/>
      <c r="N6" s="60"/>
      <c r="O6" s="55"/>
    </row>
    <row r="7" spans="1:15" s="56" customFormat="1" ht="12.75" customHeight="1">
      <c r="A7" s="69"/>
      <c r="B7" s="70"/>
      <c r="C7" s="61"/>
      <c r="D7" s="61"/>
      <c r="E7" s="61"/>
      <c r="F7" s="61"/>
      <c r="G7" s="61"/>
      <c r="H7" s="61"/>
      <c r="I7" s="62"/>
      <c r="J7" s="62"/>
      <c r="K7" s="62"/>
      <c r="L7" s="60"/>
      <c r="M7" s="60"/>
      <c r="N7" s="60"/>
      <c r="O7" s="55"/>
    </row>
    <row r="8" spans="1:15" s="56" customFormat="1" ht="12" customHeight="1" thickBot="1">
      <c r="A8" s="71"/>
      <c r="B8" s="72"/>
      <c r="C8" s="59"/>
      <c r="D8" s="59"/>
      <c r="E8" s="59"/>
      <c r="F8" s="59"/>
      <c r="G8" s="59"/>
      <c r="H8" s="59"/>
      <c r="I8" s="59"/>
      <c r="J8" s="59"/>
      <c r="K8" s="59"/>
      <c r="L8" s="63"/>
      <c r="M8" s="63"/>
      <c r="N8" s="63"/>
      <c r="O8" s="64"/>
    </row>
    <row r="9" spans="1:15" ht="22.5" customHeight="1">
      <c r="A9" s="29"/>
      <c r="B9" s="9"/>
      <c r="C9" s="9"/>
      <c r="D9" s="9"/>
      <c r="E9" s="14"/>
      <c r="F9" s="14"/>
      <c r="G9" s="14"/>
      <c r="H9" s="14"/>
      <c r="I9" s="14"/>
      <c r="J9" s="226"/>
      <c r="K9" s="226"/>
      <c r="L9" s="227"/>
      <c r="M9" s="12"/>
      <c r="N9" s="14"/>
      <c r="O9" s="14"/>
    </row>
    <row r="10" spans="1:15" ht="27" customHeight="1">
      <c r="A10" s="14"/>
      <c r="B10" s="14"/>
      <c r="C10" s="14"/>
      <c r="D10" s="97" t="s">
        <v>11</v>
      </c>
      <c r="E10" s="97" t="s">
        <v>358</v>
      </c>
      <c r="F10" s="97"/>
      <c r="G10" s="97" t="s">
        <v>351</v>
      </c>
      <c r="H10" s="97" t="s">
        <v>352</v>
      </c>
      <c r="I10" s="97" t="s">
        <v>355</v>
      </c>
      <c r="J10" s="98"/>
      <c r="K10" s="98"/>
      <c r="L10" s="98"/>
      <c r="M10" s="97" t="s">
        <v>353</v>
      </c>
      <c r="N10" s="97" t="s">
        <v>359</v>
      </c>
      <c r="O10" s="97" t="s">
        <v>9</v>
      </c>
    </row>
    <row r="11" spans="1:15" ht="34.5" customHeight="1">
      <c r="A11" s="82" t="s">
        <v>15</v>
      </c>
      <c r="B11" s="75" t="s">
        <v>16</v>
      </c>
      <c r="C11" s="113" t="s">
        <v>17</v>
      </c>
      <c r="D11" s="114">
        <v>2020</v>
      </c>
      <c r="E11" s="114">
        <v>2020</v>
      </c>
      <c r="F11" s="113" t="s">
        <v>20</v>
      </c>
      <c r="G11" s="114">
        <v>2020</v>
      </c>
      <c r="H11" s="114">
        <v>2020</v>
      </c>
      <c r="I11" s="114">
        <v>2020</v>
      </c>
      <c r="J11" s="114">
        <v>2020</v>
      </c>
      <c r="K11" s="114">
        <v>2020</v>
      </c>
      <c r="L11" s="114">
        <v>2020</v>
      </c>
      <c r="M11" s="114">
        <v>2020</v>
      </c>
      <c r="N11" s="114">
        <v>2020</v>
      </c>
      <c r="O11" s="114">
        <v>2020</v>
      </c>
    </row>
    <row r="12" spans="1:15" ht="12" customHeight="1">
      <c r="A12" s="89" t="s">
        <v>48</v>
      </c>
      <c r="B12" s="90" t="s">
        <v>49</v>
      </c>
      <c r="C12" s="89" t="s">
        <v>50</v>
      </c>
      <c r="D12" s="79">
        <v>9181.5</v>
      </c>
      <c r="E12" s="87">
        <v>2907.56</v>
      </c>
      <c r="F12" s="103">
        <v>16</v>
      </c>
      <c r="G12" s="87">
        <v>4462.38</v>
      </c>
      <c r="H12" s="87">
        <v>5047.48</v>
      </c>
      <c r="I12" s="87">
        <v>1474.08</v>
      </c>
      <c r="J12" s="87"/>
      <c r="K12" s="87"/>
      <c r="L12" s="87"/>
      <c r="M12" s="85">
        <f aca="true" t="shared" si="0" ref="M12:M28">+D12+E12+G12+H12+I12+J12+K12+L12</f>
        <v>23073</v>
      </c>
      <c r="N12" s="87">
        <f aca="true" t="shared" si="1" ref="N12:N23">M12*30/100</f>
        <v>6921.9</v>
      </c>
      <c r="O12" s="104">
        <f aca="true" t="shared" si="2" ref="O12:O28">+M12+N12</f>
        <v>29994.9</v>
      </c>
    </row>
    <row r="13" spans="1:15" ht="12" customHeight="1">
      <c r="A13" s="89"/>
      <c r="B13" s="90" t="s">
        <v>53</v>
      </c>
      <c r="C13" s="86" t="s">
        <v>50</v>
      </c>
      <c r="D13" s="79">
        <v>9181.5</v>
      </c>
      <c r="E13" s="87">
        <v>4346.14</v>
      </c>
      <c r="F13" s="105">
        <v>20</v>
      </c>
      <c r="G13" s="87">
        <v>5607.06</v>
      </c>
      <c r="H13" s="87">
        <v>12534.3</v>
      </c>
      <c r="I13" s="87">
        <v>4123.85</v>
      </c>
      <c r="J13" s="87"/>
      <c r="K13" s="87"/>
      <c r="L13" s="87"/>
      <c r="M13" s="85">
        <f t="shared" si="0"/>
        <v>35792.85</v>
      </c>
      <c r="N13" s="87">
        <f t="shared" si="1"/>
        <v>10737.855</v>
      </c>
      <c r="O13" s="104">
        <f t="shared" si="2"/>
        <v>46530.705</v>
      </c>
    </row>
    <row r="14" spans="1:15" ht="12" customHeight="1">
      <c r="A14" s="89" t="s">
        <v>45</v>
      </c>
      <c r="B14" s="90" t="s">
        <v>46</v>
      </c>
      <c r="C14" s="86" t="s">
        <v>50</v>
      </c>
      <c r="D14" s="79">
        <v>0</v>
      </c>
      <c r="E14" s="87">
        <v>0</v>
      </c>
      <c r="F14" s="103">
        <v>18</v>
      </c>
      <c r="G14" s="87">
        <v>0</v>
      </c>
      <c r="H14" s="87">
        <v>0</v>
      </c>
      <c r="I14" s="87">
        <v>0</v>
      </c>
      <c r="J14" s="87"/>
      <c r="K14" s="87"/>
      <c r="L14" s="87"/>
      <c r="M14" s="85">
        <f t="shared" si="0"/>
        <v>0</v>
      </c>
      <c r="N14" s="87">
        <f t="shared" si="1"/>
        <v>0</v>
      </c>
      <c r="O14" s="104">
        <f t="shared" si="2"/>
        <v>0</v>
      </c>
    </row>
    <row r="15" spans="1:15" ht="12" customHeight="1">
      <c r="A15" s="89" t="s">
        <v>57</v>
      </c>
      <c r="B15" s="90" t="s">
        <v>58</v>
      </c>
      <c r="C15" s="89" t="s">
        <v>40</v>
      </c>
      <c r="D15" s="87">
        <v>6993.9</v>
      </c>
      <c r="E15" s="87">
        <v>2290.73</v>
      </c>
      <c r="F15" s="103">
        <v>12</v>
      </c>
      <c r="G15" s="87">
        <v>3316.56</v>
      </c>
      <c r="H15" s="87">
        <v>3433.92</v>
      </c>
      <c r="I15" s="106">
        <v>1061.52</v>
      </c>
      <c r="J15" s="87"/>
      <c r="K15" s="87"/>
      <c r="L15" s="87"/>
      <c r="M15" s="85">
        <f t="shared" si="0"/>
        <v>17096.629999999997</v>
      </c>
      <c r="N15" s="87">
        <f t="shared" si="1"/>
        <v>5128.988999999999</v>
      </c>
      <c r="O15" s="104">
        <f t="shared" si="2"/>
        <v>22225.618999999995</v>
      </c>
    </row>
    <row r="16" spans="1:15" ht="12" customHeight="1">
      <c r="A16" s="89" t="s">
        <v>62</v>
      </c>
      <c r="B16" s="90" t="s">
        <v>58</v>
      </c>
      <c r="C16" s="89" t="s">
        <v>40</v>
      </c>
      <c r="D16" s="87">
        <v>0</v>
      </c>
      <c r="E16" s="87">
        <v>0</v>
      </c>
      <c r="F16" s="103">
        <v>12</v>
      </c>
      <c r="G16" s="87">
        <v>0</v>
      </c>
      <c r="H16" s="87">
        <v>0</v>
      </c>
      <c r="I16" s="87">
        <v>0</v>
      </c>
      <c r="J16" s="87"/>
      <c r="K16" s="87"/>
      <c r="L16" s="87"/>
      <c r="M16" s="85">
        <f t="shared" si="0"/>
        <v>0</v>
      </c>
      <c r="N16" s="87">
        <f t="shared" si="1"/>
        <v>0</v>
      </c>
      <c r="O16" s="104">
        <f t="shared" si="2"/>
        <v>0</v>
      </c>
    </row>
    <row r="17" spans="1:15" ht="12" customHeight="1">
      <c r="A17" s="92" t="s">
        <v>64</v>
      </c>
      <c r="B17" s="99" t="s">
        <v>58</v>
      </c>
      <c r="C17" s="92" t="s">
        <v>40</v>
      </c>
      <c r="D17" s="93">
        <v>0</v>
      </c>
      <c r="E17" s="87">
        <v>0</v>
      </c>
      <c r="F17" s="107">
        <v>12</v>
      </c>
      <c r="G17" s="87">
        <v>0</v>
      </c>
      <c r="H17" s="93">
        <v>0</v>
      </c>
      <c r="I17" s="93">
        <v>0</v>
      </c>
      <c r="J17" s="93"/>
      <c r="K17" s="93"/>
      <c r="L17" s="93"/>
      <c r="M17" s="85">
        <f t="shared" si="0"/>
        <v>0</v>
      </c>
      <c r="N17" s="87">
        <f t="shared" si="1"/>
        <v>0</v>
      </c>
      <c r="O17" s="104">
        <f t="shared" si="2"/>
        <v>0</v>
      </c>
    </row>
    <row r="18" spans="1:15" ht="12" customHeight="1">
      <c r="A18" s="92" t="s">
        <v>67</v>
      </c>
      <c r="B18" s="99" t="s">
        <v>58</v>
      </c>
      <c r="C18" s="92" t="s">
        <v>40</v>
      </c>
      <c r="D18" s="93">
        <v>0</v>
      </c>
      <c r="E18" s="87">
        <v>0</v>
      </c>
      <c r="F18" s="107">
        <v>12</v>
      </c>
      <c r="G18" s="87">
        <v>0</v>
      </c>
      <c r="H18" s="93">
        <v>0</v>
      </c>
      <c r="I18" s="93">
        <v>0</v>
      </c>
      <c r="J18" s="93"/>
      <c r="K18" s="93"/>
      <c r="L18" s="93"/>
      <c r="M18" s="85">
        <f t="shared" si="0"/>
        <v>0</v>
      </c>
      <c r="N18" s="87">
        <f t="shared" si="1"/>
        <v>0</v>
      </c>
      <c r="O18" s="104">
        <f t="shared" si="2"/>
        <v>0</v>
      </c>
    </row>
    <row r="19" spans="1:15" ht="12" customHeight="1">
      <c r="A19" s="92" t="s">
        <v>69</v>
      </c>
      <c r="B19" s="99" t="s">
        <v>70</v>
      </c>
      <c r="C19" s="92" t="s">
        <v>24</v>
      </c>
      <c r="D19" s="93">
        <v>14142.24</v>
      </c>
      <c r="E19" s="87">
        <v>6606.32</v>
      </c>
      <c r="F19" s="107">
        <v>28</v>
      </c>
      <c r="G19" s="93">
        <v>10614.54</v>
      </c>
      <c r="H19" s="87">
        <v>20296.5</v>
      </c>
      <c r="I19" s="87">
        <v>2187.42</v>
      </c>
      <c r="J19" s="93"/>
      <c r="K19" s="93"/>
      <c r="L19" s="93"/>
      <c r="M19" s="85">
        <f t="shared" si="0"/>
        <v>53847.02</v>
      </c>
      <c r="N19" s="87">
        <f t="shared" si="1"/>
        <v>16154.105999999998</v>
      </c>
      <c r="O19" s="104">
        <f t="shared" si="2"/>
        <v>70001.12599999999</v>
      </c>
    </row>
    <row r="20" spans="1:15" ht="12" customHeight="1">
      <c r="A20" s="86" t="s">
        <v>73</v>
      </c>
      <c r="B20" s="100" t="s">
        <v>74</v>
      </c>
      <c r="C20" s="86" t="s">
        <v>50</v>
      </c>
      <c r="D20" s="87">
        <v>9181.5</v>
      </c>
      <c r="E20" s="87">
        <v>4346.14</v>
      </c>
      <c r="F20" s="103">
        <v>20</v>
      </c>
      <c r="G20" s="87">
        <v>5607.06</v>
      </c>
      <c r="H20" s="87">
        <v>12534.3</v>
      </c>
      <c r="I20" s="87">
        <v>1474.08</v>
      </c>
      <c r="J20" s="87"/>
      <c r="K20" s="87"/>
      <c r="L20" s="87"/>
      <c r="M20" s="85">
        <f t="shared" si="0"/>
        <v>33143.08</v>
      </c>
      <c r="N20" s="87">
        <f t="shared" si="1"/>
        <v>9942.924</v>
      </c>
      <c r="O20" s="104">
        <f t="shared" si="2"/>
        <v>43086.004</v>
      </c>
    </row>
    <row r="21" spans="1:15" ht="12" customHeight="1">
      <c r="A21" s="86" t="s">
        <v>76</v>
      </c>
      <c r="B21" s="100" t="s">
        <v>77</v>
      </c>
      <c r="C21" s="86" t="s">
        <v>24</v>
      </c>
      <c r="D21" s="93">
        <v>14142.24</v>
      </c>
      <c r="E21" s="87">
        <v>4436.91</v>
      </c>
      <c r="F21" s="103">
        <v>26</v>
      </c>
      <c r="G21" s="87">
        <v>8903.4</v>
      </c>
      <c r="H21" s="87">
        <v>8991.18</v>
      </c>
      <c r="I21" s="87">
        <v>2187.42</v>
      </c>
      <c r="J21" s="87"/>
      <c r="K21" s="87"/>
      <c r="L21" s="87"/>
      <c r="M21" s="85">
        <f t="shared" si="0"/>
        <v>38661.15</v>
      </c>
      <c r="N21" s="87">
        <f t="shared" si="1"/>
        <v>11598.345</v>
      </c>
      <c r="O21" s="104">
        <f t="shared" si="2"/>
        <v>50259.495</v>
      </c>
    </row>
    <row r="22" spans="1:15" ht="12" customHeight="1">
      <c r="A22" s="86" t="s">
        <v>80</v>
      </c>
      <c r="B22" s="100" t="s">
        <v>81</v>
      </c>
      <c r="C22" s="86" t="s">
        <v>30</v>
      </c>
      <c r="D22" s="79">
        <v>7641.48</v>
      </c>
      <c r="E22" s="87">
        <v>2723.94</v>
      </c>
      <c r="F22" s="103">
        <v>14</v>
      </c>
      <c r="G22" s="87">
        <v>3889.68</v>
      </c>
      <c r="H22" s="87">
        <v>4882.16</v>
      </c>
      <c r="I22" s="87">
        <v>1215</v>
      </c>
      <c r="J22" s="87"/>
      <c r="K22" s="87"/>
      <c r="L22" s="87"/>
      <c r="M22" s="85">
        <f t="shared" si="0"/>
        <v>20352.260000000002</v>
      </c>
      <c r="N22" s="87">
        <f t="shared" si="1"/>
        <v>6105.678000000001</v>
      </c>
      <c r="O22" s="104">
        <f t="shared" si="2"/>
        <v>26457.938000000002</v>
      </c>
    </row>
    <row r="23" spans="1:15" ht="12" customHeight="1">
      <c r="A23" s="89" t="s">
        <v>83</v>
      </c>
      <c r="B23" s="100" t="s">
        <v>49</v>
      </c>
      <c r="C23" s="86" t="s">
        <v>50</v>
      </c>
      <c r="D23" s="79">
        <v>0</v>
      </c>
      <c r="E23" s="87">
        <v>0</v>
      </c>
      <c r="F23" s="103">
        <v>16</v>
      </c>
      <c r="G23" s="87">
        <v>0</v>
      </c>
      <c r="H23" s="87">
        <v>0</v>
      </c>
      <c r="I23" s="87">
        <v>0</v>
      </c>
      <c r="J23" s="87"/>
      <c r="K23" s="87"/>
      <c r="L23" s="87"/>
      <c r="M23" s="85">
        <f t="shared" si="0"/>
        <v>0</v>
      </c>
      <c r="N23" s="87">
        <f t="shared" si="1"/>
        <v>0</v>
      </c>
      <c r="O23" s="104">
        <f t="shared" si="2"/>
        <v>0</v>
      </c>
    </row>
    <row r="24" spans="1:15" ht="12" customHeight="1" hidden="1">
      <c r="A24" s="86"/>
      <c r="B24" s="86"/>
      <c r="C24" s="86"/>
      <c r="D24" s="87"/>
      <c r="E24" s="87"/>
      <c r="F24" s="103"/>
      <c r="G24" s="87"/>
      <c r="H24" s="87"/>
      <c r="I24" s="87"/>
      <c r="J24" s="87"/>
      <c r="K24" s="87"/>
      <c r="L24" s="87"/>
      <c r="M24" s="85">
        <f t="shared" si="0"/>
        <v>0</v>
      </c>
      <c r="N24" s="87"/>
      <c r="O24" s="104">
        <f t="shared" si="2"/>
        <v>0</v>
      </c>
    </row>
    <row r="25" spans="1:15" ht="12" customHeight="1" hidden="1">
      <c r="A25" s="86"/>
      <c r="B25" s="86"/>
      <c r="C25" s="86"/>
      <c r="D25" s="87"/>
      <c r="E25" s="87"/>
      <c r="F25" s="103"/>
      <c r="G25" s="87"/>
      <c r="H25" s="87"/>
      <c r="I25" s="87"/>
      <c r="J25" s="87"/>
      <c r="K25" s="87"/>
      <c r="L25" s="87"/>
      <c r="M25" s="85">
        <f t="shared" si="0"/>
        <v>0</v>
      </c>
      <c r="N25" s="87"/>
      <c r="O25" s="104">
        <f t="shared" si="2"/>
        <v>0</v>
      </c>
    </row>
    <row r="26" spans="1:15" ht="12" customHeight="1" hidden="1">
      <c r="A26" s="86"/>
      <c r="B26" s="86"/>
      <c r="C26" s="86"/>
      <c r="D26" s="87"/>
      <c r="E26" s="87"/>
      <c r="F26" s="103"/>
      <c r="G26" s="87"/>
      <c r="H26" s="87"/>
      <c r="I26" s="87"/>
      <c r="J26" s="87"/>
      <c r="K26" s="87"/>
      <c r="L26" s="87"/>
      <c r="M26" s="85">
        <f t="shared" si="0"/>
        <v>0</v>
      </c>
      <c r="N26" s="87"/>
      <c r="O26" s="104">
        <f t="shared" si="2"/>
        <v>0</v>
      </c>
    </row>
    <row r="27" spans="1:15" ht="12" customHeight="1" hidden="1">
      <c r="A27" s="86"/>
      <c r="B27" s="86"/>
      <c r="C27" s="86"/>
      <c r="D27" s="87"/>
      <c r="E27" s="87"/>
      <c r="F27" s="103"/>
      <c r="G27" s="87"/>
      <c r="H27" s="87"/>
      <c r="I27" s="87"/>
      <c r="J27" s="87"/>
      <c r="K27" s="87"/>
      <c r="L27" s="87"/>
      <c r="M27" s="85">
        <f t="shared" si="0"/>
        <v>0</v>
      </c>
      <c r="N27" s="87"/>
      <c r="O27" s="104">
        <f t="shared" si="2"/>
        <v>0</v>
      </c>
    </row>
    <row r="28" spans="1:15" ht="12" customHeight="1" hidden="1">
      <c r="A28" s="86"/>
      <c r="B28" s="86"/>
      <c r="C28" s="86"/>
      <c r="D28" s="87"/>
      <c r="E28" s="87"/>
      <c r="F28" s="103"/>
      <c r="G28" s="87"/>
      <c r="H28" s="87"/>
      <c r="I28" s="87"/>
      <c r="J28" s="87"/>
      <c r="K28" s="87"/>
      <c r="L28" s="87"/>
      <c r="M28" s="85">
        <f t="shared" si="0"/>
        <v>0</v>
      </c>
      <c r="N28" s="87"/>
      <c r="O28" s="104">
        <f t="shared" si="2"/>
        <v>0</v>
      </c>
    </row>
    <row r="29" spans="1:15" ht="19.5" customHeight="1">
      <c r="A29" s="108"/>
      <c r="B29" s="108"/>
      <c r="C29" s="109" t="s">
        <v>9</v>
      </c>
      <c r="D29" s="85">
        <f>SUM(D12:D28)</f>
        <v>70464.36</v>
      </c>
      <c r="E29" s="85">
        <f>SUM(E12:E28)</f>
        <v>27657.739999999998</v>
      </c>
      <c r="F29" s="101"/>
      <c r="G29" s="85">
        <f>SUM(G12:G28)</f>
        <v>42400.68</v>
      </c>
      <c r="H29" s="85">
        <f aca="true" t="shared" si="3" ref="H29:O29">SUM(H12:H28)</f>
        <v>67719.84</v>
      </c>
      <c r="I29" s="85">
        <f t="shared" si="3"/>
        <v>13723.37</v>
      </c>
      <c r="J29" s="85">
        <f t="shared" si="3"/>
        <v>0</v>
      </c>
      <c r="K29" s="85">
        <f t="shared" si="3"/>
        <v>0</v>
      </c>
      <c r="L29" s="85">
        <f t="shared" si="3"/>
        <v>0</v>
      </c>
      <c r="M29" s="85">
        <f t="shared" si="3"/>
        <v>221965.99000000002</v>
      </c>
      <c r="N29" s="85">
        <f t="shared" si="3"/>
        <v>66589.79699999999</v>
      </c>
      <c r="O29" s="85">
        <f t="shared" si="3"/>
        <v>288555.787</v>
      </c>
    </row>
    <row r="30" spans="1:15" ht="12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"/>
    </row>
    <row r="31" spans="1:15" ht="30" customHeight="1">
      <c r="A31" s="225"/>
      <c r="B31" s="224"/>
      <c r="C31" s="224"/>
      <c r="D31" s="224"/>
      <c r="E31" s="224"/>
      <c r="F31" s="224"/>
      <c r="G31" s="224"/>
      <c r="H31" s="224"/>
      <c r="I31" s="224"/>
      <c r="J31" s="26"/>
      <c r="K31" s="26"/>
      <c r="L31" s="26"/>
      <c r="M31" s="26"/>
      <c r="N31" s="26"/>
      <c r="O31" s="2"/>
    </row>
    <row r="32" spans="1:15" ht="12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"/>
    </row>
    <row r="33" spans="1:15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"/>
    </row>
    <row r="34" spans="1:15" ht="12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"/>
    </row>
    <row r="35" spans="1:15" ht="12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"/>
    </row>
    <row r="36" spans="1:15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"/>
    </row>
    <row r="37" spans="1:15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"/>
    </row>
    <row r="38" spans="1:15" ht="12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"/>
    </row>
    <row r="39" spans="1:15" ht="12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"/>
    </row>
    <row r="40" spans="1:15" ht="12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"/>
    </row>
    <row r="41" spans="1:15" ht="12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"/>
    </row>
    <row r="42" spans="1:15" ht="12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"/>
    </row>
    <row r="43" spans="1:15" ht="12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"/>
    </row>
    <row r="44" spans="1:15" ht="12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"/>
    </row>
    <row r="45" spans="1:15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"/>
    </row>
    <row r="46" spans="1:15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"/>
    </row>
    <row r="47" spans="1:15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"/>
    </row>
    <row r="48" spans="1:15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"/>
    </row>
    <row r="49" spans="1:15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"/>
    </row>
    <row r="50" spans="1:15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"/>
    </row>
    <row r="51" spans="1:15" ht="12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"/>
    </row>
    <row r="52" spans="1:15" ht="12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"/>
    </row>
    <row r="53" spans="1:15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"/>
    </row>
    <row r="54" spans="1:15" ht="1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"/>
    </row>
    <row r="55" spans="1:15" ht="12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"/>
    </row>
    <row r="56" spans="1:15" ht="12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"/>
    </row>
    <row r="57" spans="1:15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"/>
    </row>
    <row r="58" spans="1:15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"/>
    </row>
    <row r="59" spans="1:15" ht="12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"/>
    </row>
    <row r="60" spans="1:15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"/>
    </row>
    <row r="61" spans="1:15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"/>
    </row>
    <row r="62" spans="1:15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"/>
    </row>
    <row r="64" spans="1:15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"/>
    </row>
    <row r="65" spans="1:15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"/>
    </row>
    <row r="66" spans="1:15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"/>
    </row>
    <row r="67" spans="1:15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"/>
    </row>
    <row r="68" spans="1:15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"/>
    </row>
    <row r="69" spans="1:15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"/>
    </row>
    <row r="70" spans="1:15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"/>
    </row>
    <row r="71" spans="1:15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"/>
    </row>
    <row r="72" spans="1:15" ht="12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"/>
    </row>
    <row r="73" spans="1:15" ht="12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"/>
    </row>
    <row r="74" spans="1:15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"/>
    </row>
    <row r="75" spans="1:15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"/>
    </row>
    <row r="76" spans="1:15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"/>
    </row>
    <row r="77" spans="1:15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"/>
    </row>
    <row r="78" spans="1:15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"/>
    </row>
    <row r="79" spans="1:15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"/>
    </row>
    <row r="80" spans="1:15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"/>
    </row>
    <row r="81" spans="1:15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"/>
    </row>
    <row r="82" spans="1:15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"/>
    </row>
    <row r="83" spans="1:15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"/>
    </row>
    <row r="84" spans="1:15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"/>
    </row>
    <row r="85" spans="1:15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"/>
    </row>
    <row r="86" spans="1:15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"/>
    </row>
    <row r="87" spans="1:15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"/>
    </row>
    <row r="88" spans="1:15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"/>
    </row>
    <row r="89" spans="1:15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"/>
    </row>
    <row r="90" spans="1:15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"/>
    </row>
    <row r="91" spans="1:15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"/>
    </row>
    <row r="92" spans="1:15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"/>
    </row>
    <row r="93" spans="1:15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"/>
    </row>
    <row r="94" spans="1:15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"/>
    </row>
    <row r="95" spans="1:15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"/>
    </row>
    <row r="96" spans="1:15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"/>
    </row>
    <row r="97" spans="1:15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"/>
    </row>
    <row r="98" spans="1:15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"/>
    </row>
    <row r="99" spans="1:15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"/>
    </row>
    <row r="100" spans="1:15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"/>
    </row>
    <row r="101" spans="1:15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"/>
    </row>
    <row r="102" spans="1:15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"/>
    </row>
    <row r="103" spans="1:15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"/>
    </row>
    <row r="104" spans="1:15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"/>
    </row>
    <row r="105" spans="1:15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"/>
    </row>
    <row r="106" spans="1:15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"/>
    </row>
    <row r="107" spans="1:15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"/>
    </row>
    <row r="108" spans="1:15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"/>
    </row>
    <row r="109" spans="1:15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"/>
    </row>
    <row r="110" spans="1:15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"/>
    </row>
    <row r="111" spans="1:15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"/>
    </row>
    <row r="112" spans="1:15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"/>
    </row>
    <row r="113" spans="1:15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"/>
    </row>
    <row r="114" spans="1:15" ht="12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"/>
    </row>
    <row r="115" spans="1:15" ht="12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"/>
    </row>
    <row r="116" spans="1:15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"/>
    </row>
    <row r="117" spans="1:15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"/>
    </row>
    <row r="118" spans="1:15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"/>
    </row>
    <row r="119" spans="1:15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"/>
    </row>
    <row r="120" spans="1:15" ht="12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"/>
    </row>
    <row r="121" spans="1:15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"/>
    </row>
    <row r="122" spans="1:15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"/>
    </row>
    <row r="123" spans="1:15" ht="12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"/>
    </row>
    <row r="124" spans="1:15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"/>
    </row>
    <row r="125" spans="1:15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"/>
    </row>
    <row r="126" spans="1:15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"/>
    </row>
    <row r="127" spans="1:15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"/>
    </row>
    <row r="128" spans="1:15" ht="12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"/>
    </row>
    <row r="129" spans="1:15" ht="12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"/>
    </row>
    <row r="130" spans="1:15" ht="12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"/>
    </row>
    <row r="131" spans="1:15" ht="12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"/>
    </row>
    <row r="132" spans="1:15" ht="12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"/>
    </row>
    <row r="133" spans="1:15" ht="12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"/>
    </row>
    <row r="134" spans="1:15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"/>
    </row>
    <row r="135" spans="1:15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"/>
    </row>
    <row r="136" spans="1:15" ht="12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"/>
    </row>
    <row r="137" spans="1:15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"/>
    </row>
    <row r="138" spans="1:15" ht="12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"/>
    </row>
    <row r="139" spans="1:15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"/>
    </row>
    <row r="140" spans="1:15" ht="12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"/>
    </row>
    <row r="141" spans="1:15" ht="12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"/>
    </row>
    <row r="142" spans="1:15" ht="12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"/>
    </row>
    <row r="143" spans="1:15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"/>
    </row>
    <row r="144" spans="1:15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"/>
    </row>
    <row r="145" spans="1:15" ht="12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"/>
    </row>
    <row r="146" spans="1:15" ht="12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"/>
    </row>
    <row r="147" spans="1:15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"/>
    </row>
    <row r="148" spans="1:15" ht="12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"/>
    </row>
    <row r="149" spans="1:15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"/>
    </row>
    <row r="150" spans="1:15" ht="12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"/>
    </row>
    <row r="151" spans="1:15" ht="12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"/>
    </row>
    <row r="152" spans="1:15" ht="12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"/>
    </row>
    <row r="153" spans="1:15" ht="12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"/>
    </row>
    <row r="154" spans="1:15" ht="12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"/>
    </row>
    <row r="155" spans="1:15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"/>
    </row>
    <row r="156" spans="1:15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"/>
    </row>
    <row r="157" spans="1:15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"/>
    </row>
    <row r="158" spans="1:15" ht="12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"/>
    </row>
    <row r="159" spans="1:15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"/>
    </row>
    <row r="160" spans="1:15" ht="12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"/>
    </row>
    <row r="161" spans="1:15" ht="12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"/>
    </row>
    <row r="162" spans="1:15" ht="12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"/>
    </row>
    <row r="163" spans="1:15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"/>
    </row>
    <row r="164" spans="1:15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"/>
    </row>
    <row r="165" spans="1:15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"/>
    </row>
    <row r="166" spans="1:15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"/>
    </row>
    <row r="167" spans="1:15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"/>
    </row>
    <row r="168" spans="1:15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"/>
    </row>
    <row r="169" spans="1:15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"/>
    </row>
    <row r="170" spans="1:15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"/>
    </row>
    <row r="171" spans="1:15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"/>
    </row>
    <row r="172" spans="1:15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"/>
    </row>
    <row r="173" spans="1:15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"/>
    </row>
    <row r="174" spans="1:15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"/>
    </row>
    <row r="175" spans="1:15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"/>
    </row>
    <row r="176" spans="1:15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"/>
    </row>
    <row r="177" spans="1:15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"/>
    </row>
    <row r="178" spans="1:15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"/>
    </row>
    <row r="179" spans="1:15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"/>
    </row>
    <row r="180" spans="1:15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"/>
    </row>
    <row r="181" spans="1:15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"/>
    </row>
    <row r="182" spans="1:15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"/>
    </row>
    <row r="183" spans="1:15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"/>
    </row>
    <row r="184" spans="1:15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"/>
    </row>
    <row r="185" spans="1:15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"/>
    </row>
    <row r="186" spans="1:15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"/>
    </row>
    <row r="187" spans="1:15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"/>
    </row>
    <row r="188" spans="1:15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"/>
    </row>
    <row r="189" spans="1:15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"/>
    </row>
    <row r="190" spans="1:15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"/>
    </row>
    <row r="191" spans="1:15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"/>
    </row>
    <row r="192" spans="1:15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"/>
    </row>
    <row r="193" spans="1:15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"/>
    </row>
    <row r="194" spans="1:15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"/>
    </row>
    <row r="195" spans="1:15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"/>
    </row>
    <row r="196" spans="1:15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"/>
    </row>
    <row r="197" spans="1:15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"/>
    </row>
    <row r="198" spans="1:15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"/>
    </row>
    <row r="199" spans="1:15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"/>
    </row>
    <row r="200" spans="1:15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"/>
    </row>
    <row r="201" spans="1:15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"/>
    </row>
    <row r="202" spans="1:15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"/>
    </row>
    <row r="203" spans="1:15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"/>
    </row>
    <row r="204" spans="1:15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"/>
    </row>
    <row r="205" spans="1:15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"/>
    </row>
    <row r="206" spans="1:15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"/>
    </row>
    <row r="207" spans="1:15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"/>
    </row>
    <row r="208" spans="1:15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"/>
    </row>
    <row r="209" spans="1:15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"/>
    </row>
    <row r="210" spans="1:15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"/>
    </row>
    <row r="211" spans="1:15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"/>
    </row>
    <row r="212" spans="1:15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"/>
    </row>
    <row r="213" spans="1:15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"/>
    </row>
    <row r="214" spans="1:15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"/>
    </row>
    <row r="215" spans="1:15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"/>
    </row>
    <row r="216" spans="1:15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"/>
    </row>
    <row r="217" spans="1:15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"/>
    </row>
    <row r="218" spans="1:15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"/>
    </row>
    <row r="219" spans="1:15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"/>
    </row>
    <row r="220" spans="1:15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"/>
    </row>
    <row r="221" spans="1:15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"/>
    </row>
    <row r="222" spans="1:15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"/>
    </row>
    <row r="223" spans="1:15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"/>
    </row>
    <row r="224" spans="1:15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"/>
    </row>
    <row r="225" spans="1:15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"/>
    </row>
    <row r="226" spans="1:15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"/>
    </row>
    <row r="227" spans="1:15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"/>
    </row>
    <row r="228" spans="1:15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"/>
    </row>
    <row r="229" spans="1:15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sheetProtection/>
  <mergeCells count="2">
    <mergeCell ref="A31:I31"/>
    <mergeCell ref="J9:L9"/>
  </mergeCells>
  <dataValidations count="2">
    <dataValidation type="custom" allowBlank="1" showInputMessage="1" showErrorMessage="1" prompt=" - " sqref="I19">
      <formula1>#REF!&lt;&gt;""</formula1>
    </dataValidation>
    <dataValidation type="custom" allowBlank="1" showInputMessage="1" showErrorMessage="1" prompt=" - " sqref="D12:I14 J12:L28 I16:I18 D15:H19 D20:I28 A12:C28">
      <formula1>#REF!&lt;&gt;""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X229"/>
  <sheetViews>
    <sheetView zoomScalePageLayoutView="0" workbookViewId="0" topLeftCell="A1">
      <selection activeCell="S12" sqref="S12"/>
    </sheetView>
  </sheetViews>
  <sheetFormatPr defaultColWidth="14.421875" defaultRowHeight="15" customHeight="1"/>
  <cols>
    <col min="1" max="1" width="9.7109375" style="0" customWidth="1"/>
    <col min="2" max="2" width="10.7109375" style="0" customWidth="1"/>
    <col min="3" max="3" width="9.140625" style="0" customWidth="1"/>
    <col min="4" max="4" width="9.421875" style="0" customWidth="1"/>
    <col min="5" max="5" width="14.7109375" style="0" customWidth="1"/>
    <col min="6" max="6" width="6.28125" style="0" customWidth="1"/>
    <col min="7" max="7" width="7.8515625" style="0" customWidth="1"/>
    <col min="8" max="8" width="5.8515625" style="0" hidden="1" customWidth="1"/>
    <col min="9" max="9" width="7.7109375" style="0" customWidth="1"/>
    <col min="10" max="10" width="10.28125" style="0" customWidth="1"/>
    <col min="11" max="13" width="10.7109375" style="0" hidden="1" customWidth="1"/>
    <col min="14" max="14" width="12.28125" style="0" customWidth="1"/>
    <col min="15" max="15" width="10.421875" style="0" customWidth="1"/>
    <col min="16" max="16" width="9.7109375" style="0" customWidth="1"/>
    <col min="17" max="24" width="10.00390625" style="0" customWidth="1"/>
  </cols>
  <sheetData>
    <row r="1" spans="1:24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4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4" t="s">
        <v>1</v>
      </c>
      <c r="B3" s="4" t="s">
        <v>2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4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5"/>
      <c r="Q4" s="3"/>
      <c r="R4" s="3"/>
      <c r="S4" s="3"/>
      <c r="T4" s="3"/>
      <c r="U4" s="3"/>
      <c r="V4" s="3"/>
      <c r="W4" s="3"/>
      <c r="X4" s="3"/>
    </row>
    <row r="5" spans="1:24" ht="12.75" customHeight="1">
      <c r="A5" s="5" t="s">
        <v>19</v>
      </c>
      <c r="B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35"/>
      <c r="Q5" s="4"/>
      <c r="R5" s="4"/>
      <c r="S5" s="4"/>
      <c r="T5" s="4"/>
      <c r="U5" s="4"/>
      <c r="V5" s="4"/>
      <c r="W5" s="4"/>
      <c r="X5" s="4"/>
    </row>
    <row r="6" spans="1:24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5"/>
      <c r="Q6" s="3"/>
      <c r="R6" s="3"/>
      <c r="S6" s="3"/>
      <c r="T6" s="3"/>
      <c r="U6" s="3"/>
      <c r="V6" s="3"/>
      <c r="W6" s="3"/>
      <c r="X6" s="3"/>
    </row>
    <row r="7" spans="1:24" s="56" customFormat="1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1"/>
      <c r="O7" s="60"/>
      <c r="P7" s="73"/>
      <c r="Q7" s="60"/>
      <c r="R7" s="60"/>
      <c r="S7" s="60"/>
      <c r="T7" s="60"/>
      <c r="U7" s="60"/>
      <c r="V7" s="60"/>
      <c r="W7" s="60"/>
      <c r="X7" s="60"/>
    </row>
    <row r="8" spans="1:24" ht="13.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"/>
      <c r="P8" s="35"/>
      <c r="Q8" s="3"/>
      <c r="R8" s="3"/>
      <c r="S8" s="3"/>
      <c r="T8" s="3"/>
      <c r="U8" s="3"/>
      <c r="V8" s="3"/>
      <c r="W8" s="3"/>
      <c r="X8" s="3"/>
    </row>
    <row r="9" spans="1:24" ht="36.75" customHeight="1">
      <c r="A9" s="9"/>
      <c r="B9" s="9"/>
      <c r="C9" s="9"/>
      <c r="D9" s="9"/>
      <c r="E9" s="14"/>
      <c r="F9" s="14"/>
      <c r="G9" s="14"/>
      <c r="H9" s="14"/>
      <c r="I9" s="14"/>
      <c r="J9" s="14"/>
      <c r="K9" s="228" t="s">
        <v>214</v>
      </c>
      <c r="L9" s="226"/>
      <c r="M9" s="227"/>
      <c r="N9" s="12"/>
      <c r="O9" s="14"/>
      <c r="P9" s="14"/>
      <c r="Q9" s="26"/>
      <c r="R9" s="26"/>
      <c r="S9" s="26"/>
      <c r="T9" s="26"/>
      <c r="U9" s="26"/>
      <c r="V9" s="26"/>
      <c r="W9" s="26"/>
      <c r="X9" s="26"/>
    </row>
    <row r="10" spans="1:24" ht="27" customHeight="1">
      <c r="A10" s="14"/>
      <c r="B10" s="14"/>
      <c r="C10" s="14"/>
      <c r="D10" s="82" t="s">
        <v>11</v>
      </c>
      <c r="E10" s="82" t="s">
        <v>358</v>
      </c>
      <c r="F10" s="229" t="s">
        <v>351</v>
      </c>
      <c r="G10" s="230"/>
      <c r="H10" s="82" t="s">
        <v>7</v>
      </c>
      <c r="I10" s="82" t="s">
        <v>352</v>
      </c>
      <c r="J10" s="110" t="s">
        <v>12</v>
      </c>
      <c r="K10" s="82"/>
      <c r="L10" s="82"/>
      <c r="M10" s="82"/>
      <c r="N10" s="82" t="s">
        <v>353</v>
      </c>
      <c r="O10" s="82" t="s">
        <v>359</v>
      </c>
      <c r="P10" s="82" t="s">
        <v>9</v>
      </c>
      <c r="Q10" s="2"/>
      <c r="R10" s="2"/>
      <c r="S10" s="2"/>
      <c r="T10" s="2"/>
      <c r="U10" s="2"/>
      <c r="V10" s="2"/>
      <c r="W10" s="2"/>
      <c r="X10" s="2"/>
    </row>
    <row r="11" spans="1:24" ht="34.5" customHeight="1">
      <c r="A11" s="113" t="s">
        <v>215</v>
      </c>
      <c r="B11" s="113" t="s">
        <v>360</v>
      </c>
      <c r="C11" s="113" t="s">
        <v>17</v>
      </c>
      <c r="D11" s="114">
        <v>2020</v>
      </c>
      <c r="E11" s="114">
        <v>2020</v>
      </c>
      <c r="F11" s="113" t="s">
        <v>20</v>
      </c>
      <c r="G11" s="114">
        <v>2020</v>
      </c>
      <c r="H11" s="113"/>
      <c r="I11" s="114">
        <v>2020</v>
      </c>
      <c r="J11" s="114">
        <v>2020</v>
      </c>
      <c r="K11" s="114">
        <v>2020</v>
      </c>
      <c r="L11" s="114">
        <v>2020</v>
      </c>
      <c r="M11" s="114">
        <v>2020</v>
      </c>
      <c r="N11" s="114">
        <v>2020</v>
      </c>
      <c r="O11" s="114">
        <v>2020</v>
      </c>
      <c r="P11" s="114">
        <v>2020</v>
      </c>
      <c r="Q11" s="32"/>
      <c r="R11" s="32"/>
      <c r="S11" s="32"/>
      <c r="T11" s="32"/>
      <c r="U11" s="32"/>
      <c r="V11" s="32"/>
      <c r="W11" s="32"/>
      <c r="X11" s="32"/>
    </row>
    <row r="12" spans="1:24" ht="26.25" customHeight="1">
      <c r="A12" s="86"/>
      <c r="B12" s="100" t="s">
        <v>216</v>
      </c>
      <c r="C12" s="86" t="s">
        <v>30</v>
      </c>
      <c r="D12" s="79">
        <v>7641.48</v>
      </c>
      <c r="E12" s="87">
        <v>2723.94</v>
      </c>
      <c r="F12" s="103">
        <v>14</v>
      </c>
      <c r="G12" s="87">
        <v>3889.68</v>
      </c>
      <c r="H12" s="86"/>
      <c r="I12" s="87">
        <v>4882.16</v>
      </c>
      <c r="J12" s="87">
        <v>1215</v>
      </c>
      <c r="K12" s="87"/>
      <c r="L12" s="87"/>
      <c r="M12" s="87"/>
      <c r="N12" s="85">
        <f aca="true" t="shared" si="0" ref="N12:N23">+D12+E12+G12+I12+J12+K12+L12+M12</f>
        <v>20352.260000000002</v>
      </c>
      <c r="O12" s="87">
        <v>6105.678000000001</v>
      </c>
      <c r="P12" s="85">
        <f aca="true" t="shared" si="1" ref="P12:P23">+N12+O12</f>
        <v>26457.938000000002</v>
      </c>
      <c r="Q12" s="9"/>
      <c r="R12" s="9"/>
      <c r="S12" s="9"/>
      <c r="T12" s="9"/>
      <c r="U12" s="9"/>
      <c r="V12" s="9"/>
      <c r="W12" s="9"/>
      <c r="X12" s="9"/>
    </row>
    <row r="13" spans="1:24" ht="24.75" customHeight="1">
      <c r="A13" s="86"/>
      <c r="B13" s="100" t="s">
        <v>216</v>
      </c>
      <c r="C13" s="86" t="s">
        <v>30</v>
      </c>
      <c r="D13" s="79">
        <v>7641.48</v>
      </c>
      <c r="E13" s="87">
        <v>2723.94</v>
      </c>
      <c r="F13" s="86">
        <v>14</v>
      </c>
      <c r="G13" s="87">
        <v>3889.68</v>
      </c>
      <c r="H13" s="86"/>
      <c r="I13" s="87">
        <v>4882.16</v>
      </c>
      <c r="J13" s="87">
        <v>1215</v>
      </c>
      <c r="K13" s="87"/>
      <c r="L13" s="87"/>
      <c r="M13" s="87"/>
      <c r="N13" s="85">
        <f t="shared" si="0"/>
        <v>20352.260000000002</v>
      </c>
      <c r="O13" s="87">
        <v>6105.678000000001</v>
      </c>
      <c r="P13" s="85">
        <f t="shared" si="1"/>
        <v>26457.938000000002</v>
      </c>
      <c r="Q13" s="26"/>
      <c r="R13" s="26"/>
      <c r="S13" s="26"/>
      <c r="T13" s="26"/>
      <c r="U13" s="26"/>
      <c r="V13" s="26"/>
      <c r="W13" s="26"/>
      <c r="X13" s="26"/>
    </row>
    <row r="14" spans="1:24" ht="25.5" customHeight="1">
      <c r="A14" s="86"/>
      <c r="B14" s="100" t="s">
        <v>216</v>
      </c>
      <c r="C14" s="86" t="s">
        <v>30</v>
      </c>
      <c r="D14" s="79">
        <v>7641.48</v>
      </c>
      <c r="E14" s="87">
        <v>2723.94</v>
      </c>
      <c r="F14" s="86">
        <v>14</v>
      </c>
      <c r="G14" s="87">
        <v>3889.68</v>
      </c>
      <c r="H14" s="86"/>
      <c r="I14" s="87">
        <v>4882.16</v>
      </c>
      <c r="J14" s="87">
        <v>1215</v>
      </c>
      <c r="K14" s="87"/>
      <c r="L14" s="87"/>
      <c r="M14" s="87"/>
      <c r="N14" s="85">
        <f t="shared" si="0"/>
        <v>20352.260000000002</v>
      </c>
      <c r="O14" s="87">
        <v>6105.678000000001</v>
      </c>
      <c r="P14" s="85">
        <f t="shared" si="1"/>
        <v>26457.938000000002</v>
      </c>
      <c r="Q14" s="26"/>
      <c r="R14" s="26"/>
      <c r="S14" s="26"/>
      <c r="T14" s="26"/>
      <c r="U14" s="26"/>
      <c r="V14" s="26"/>
      <c r="W14" s="26"/>
      <c r="X14" s="26"/>
    </row>
    <row r="15" spans="1:24" ht="26.25" customHeight="1">
      <c r="A15" s="86"/>
      <c r="B15" s="100" t="s">
        <v>216</v>
      </c>
      <c r="C15" s="86" t="s">
        <v>30</v>
      </c>
      <c r="D15" s="79">
        <v>7641.48</v>
      </c>
      <c r="E15" s="87">
        <v>2723.94</v>
      </c>
      <c r="F15" s="86">
        <v>14</v>
      </c>
      <c r="G15" s="87">
        <v>3889.68</v>
      </c>
      <c r="H15" s="86"/>
      <c r="I15" s="87">
        <v>4882.16</v>
      </c>
      <c r="J15" s="87">
        <v>1215</v>
      </c>
      <c r="K15" s="87"/>
      <c r="L15" s="87"/>
      <c r="M15" s="87"/>
      <c r="N15" s="85">
        <f t="shared" si="0"/>
        <v>20352.260000000002</v>
      </c>
      <c r="O15" s="87">
        <v>6105.678000000001</v>
      </c>
      <c r="P15" s="85">
        <f t="shared" si="1"/>
        <v>26457.938000000002</v>
      </c>
      <c r="Q15" s="26"/>
      <c r="R15" s="26"/>
      <c r="S15" s="26"/>
      <c r="T15" s="26"/>
      <c r="U15" s="26"/>
      <c r="V15" s="26"/>
      <c r="W15" s="26"/>
      <c r="X15" s="26"/>
    </row>
    <row r="16" spans="1:24" ht="12" customHeight="1">
      <c r="A16" s="86"/>
      <c r="B16" s="100" t="s">
        <v>216</v>
      </c>
      <c r="C16" s="86" t="s">
        <v>349</v>
      </c>
      <c r="D16" s="79">
        <v>7641.48</v>
      </c>
      <c r="E16" s="87">
        <v>2723.94</v>
      </c>
      <c r="F16" s="86">
        <v>14</v>
      </c>
      <c r="G16" s="87">
        <v>3889.68</v>
      </c>
      <c r="H16" s="86"/>
      <c r="I16" s="87">
        <v>4882.16</v>
      </c>
      <c r="J16" s="87">
        <v>1215</v>
      </c>
      <c r="K16" s="87"/>
      <c r="L16" s="87"/>
      <c r="M16" s="87"/>
      <c r="N16" s="85">
        <f t="shared" si="0"/>
        <v>20352.260000000002</v>
      </c>
      <c r="O16" s="87">
        <v>6105.678000000001</v>
      </c>
      <c r="P16" s="85">
        <f t="shared" si="1"/>
        <v>26457.938000000002</v>
      </c>
      <c r="Q16" s="26"/>
      <c r="R16" s="26"/>
      <c r="S16" s="26"/>
      <c r="T16" s="26"/>
      <c r="U16" s="26"/>
      <c r="V16" s="26"/>
      <c r="W16" s="26"/>
      <c r="X16" s="26"/>
    </row>
    <row r="17" spans="1:24" ht="12" customHeight="1" hidden="1">
      <c r="A17" s="86"/>
      <c r="B17" s="86"/>
      <c r="C17" s="86"/>
      <c r="D17" s="87"/>
      <c r="E17" s="87"/>
      <c r="F17" s="86"/>
      <c r="G17" s="87"/>
      <c r="H17" s="86"/>
      <c r="I17" s="87"/>
      <c r="J17" s="87"/>
      <c r="K17" s="87"/>
      <c r="L17" s="87"/>
      <c r="M17" s="87"/>
      <c r="N17" s="85">
        <f t="shared" si="0"/>
        <v>0</v>
      </c>
      <c r="O17" s="87"/>
      <c r="P17" s="85">
        <f t="shared" si="1"/>
        <v>0</v>
      </c>
      <c r="Q17" s="26"/>
      <c r="R17" s="26"/>
      <c r="S17" s="26"/>
      <c r="T17" s="26"/>
      <c r="U17" s="26"/>
      <c r="V17" s="26"/>
      <c r="W17" s="26"/>
      <c r="X17" s="26"/>
    </row>
    <row r="18" spans="1:24" ht="12" customHeight="1" hidden="1">
      <c r="A18" s="86"/>
      <c r="B18" s="86"/>
      <c r="C18" s="86"/>
      <c r="D18" s="87"/>
      <c r="E18" s="87"/>
      <c r="F18" s="86"/>
      <c r="G18" s="87"/>
      <c r="H18" s="86"/>
      <c r="I18" s="87"/>
      <c r="J18" s="87"/>
      <c r="K18" s="87"/>
      <c r="L18" s="87"/>
      <c r="M18" s="87"/>
      <c r="N18" s="85">
        <f t="shared" si="0"/>
        <v>0</v>
      </c>
      <c r="O18" s="87"/>
      <c r="P18" s="85">
        <f t="shared" si="1"/>
        <v>0</v>
      </c>
      <c r="Q18" s="26"/>
      <c r="R18" s="26"/>
      <c r="S18" s="26"/>
      <c r="T18" s="26"/>
      <c r="U18" s="26"/>
      <c r="V18" s="26"/>
      <c r="W18" s="26"/>
      <c r="X18" s="26"/>
    </row>
    <row r="19" spans="1:24" ht="12" customHeight="1" hidden="1">
      <c r="A19" s="86"/>
      <c r="B19" s="86"/>
      <c r="C19" s="86"/>
      <c r="D19" s="87"/>
      <c r="E19" s="87"/>
      <c r="F19" s="86"/>
      <c r="G19" s="87"/>
      <c r="H19" s="86"/>
      <c r="I19" s="87"/>
      <c r="J19" s="87"/>
      <c r="K19" s="87"/>
      <c r="L19" s="87"/>
      <c r="M19" s="87"/>
      <c r="N19" s="85">
        <f t="shared" si="0"/>
        <v>0</v>
      </c>
      <c r="O19" s="87"/>
      <c r="P19" s="85">
        <f t="shared" si="1"/>
        <v>0</v>
      </c>
      <c r="Q19" s="26"/>
      <c r="R19" s="26"/>
      <c r="S19" s="26"/>
      <c r="T19" s="26"/>
      <c r="U19" s="26"/>
      <c r="V19" s="26"/>
      <c r="W19" s="26"/>
      <c r="X19" s="26"/>
    </row>
    <row r="20" spans="1:24" ht="12" customHeight="1" hidden="1">
      <c r="A20" s="86"/>
      <c r="B20" s="86"/>
      <c r="C20" s="86"/>
      <c r="D20" s="87"/>
      <c r="E20" s="87"/>
      <c r="F20" s="86"/>
      <c r="G20" s="87"/>
      <c r="H20" s="86"/>
      <c r="I20" s="87"/>
      <c r="J20" s="87"/>
      <c r="K20" s="87"/>
      <c r="L20" s="87"/>
      <c r="M20" s="87"/>
      <c r="N20" s="85">
        <f t="shared" si="0"/>
        <v>0</v>
      </c>
      <c r="O20" s="87"/>
      <c r="P20" s="85">
        <f t="shared" si="1"/>
        <v>0</v>
      </c>
      <c r="Q20" s="26"/>
      <c r="R20" s="26"/>
      <c r="S20" s="26"/>
      <c r="T20" s="26"/>
      <c r="U20" s="26"/>
      <c r="V20" s="26"/>
      <c r="W20" s="26"/>
      <c r="X20" s="26"/>
    </row>
    <row r="21" spans="1:24" ht="12" customHeight="1" hidden="1">
      <c r="A21" s="86"/>
      <c r="B21" s="86"/>
      <c r="C21" s="86"/>
      <c r="D21" s="87"/>
      <c r="E21" s="87"/>
      <c r="F21" s="86"/>
      <c r="G21" s="87"/>
      <c r="H21" s="86"/>
      <c r="I21" s="87"/>
      <c r="J21" s="87"/>
      <c r="K21" s="87"/>
      <c r="L21" s="87"/>
      <c r="M21" s="87"/>
      <c r="N21" s="85">
        <f t="shared" si="0"/>
        <v>0</v>
      </c>
      <c r="O21" s="87"/>
      <c r="P21" s="85">
        <f t="shared" si="1"/>
        <v>0</v>
      </c>
      <c r="Q21" s="26"/>
      <c r="R21" s="26"/>
      <c r="S21" s="26"/>
      <c r="T21" s="26"/>
      <c r="U21" s="26"/>
      <c r="V21" s="26"/>
      <c r="W21" s="26"/>
      <c r="X21" s="26"/>
    </row>
    <row r="22" spans="1:24" ht="12" customHeight="1" hidden="1">
      <c r="A22" s="86"/>
      <c r="B22" s="86"/>
      <c r="C22" s="86"/>
      <c r="D22" s="87"/>
      <c r="E22" s="87"/>
      <c r="F22" s="86"/>
      <c r="G22" s="87"/>
      <c r="H22" s="86"/>
      <c r="I22" s="87"/>
      <c r="J22" s="87"/>
      <c r="K22" s="87"/>
      <c r="L22" s="87"/>
      <c r="M22" s="87"/>
      <c r="N22" s="85">
        <f t="shared" si="0"/>
        <v>0</v>
      </c>
      <c r="O22" s="87"/>
      <c r="P22" s="85">
        <f t="shared" si="1"/>
        <v>0</v>
      </c>
      <c r="Q22" s="26"/>
      <c r="R22" s="26"/>
      <c r="S22" s="26"/>
      <c r="T22" s="26"/>
      <c r="U22" s="26"/>
      <c r="V22" s="26"/>
      <c r="W22" s="26"/>
      <c r="X22" s="26"/>
    </row>
    <row r="23" spans="1:24" ht="12" customHeight="1" hidden="1">
      <c r="A23" s="86"/>
      <c r="B23" s="86"/>
      <c r="C23" s="86"/>
      <c r="D23" s="87"/>
      <c r="E23" s="87"/>
      <c r="F23" s="86"/>
      <c r="G23" s="87"/>
      <c r="H23" s="86"/>
      <c r="I23" s="87"/>
      <c r="J23" s="87"/>
      <c r="K23" s="87"/>
      <c r="L23" s="87"/>
      <c r="M23" s="87"/>
      <c r="N23" s="85">
        <f t="shared" si="0"/>
        <v>0</v>
      </c>
      <c r="O23" s="87"/>
      <c r="P23" s="85">
        <f t="shared" si="1"/>
        <v>0</v>
      </c>
      <c r="Q23" s="26"/>
      <c r="R23" s="26"/>
      <c r="S23" s="26"/>
      <c r="T23" s="26"/>
      <c r="U23" s="26"/>
      <c r="V23" s="26"/>
      <c r="W23" s="26"/>
      <c r="X23" s="26"/>
    </row>
    <row r="24" spans="1:24" ht="19.5" customHeight="1">
      <c r="A24" s="112"/>
      <c r="B24" s="112"/>
      <c r="C24" s="109" t="s">
        <v>9</v>
      </c>
      <c r="D24" s="85">
        <f>SUM(D12:D23)</f>
        <v>38207.399999999994</v>
      </c>
      <c r="E24" s="85">
        <f>SUM(E12:E23)</f>
        <v>13619.7</v>
      </c>
      <c r="F24" s="101"/>
      <c r="G24" s="85">
        <f>SUM(G12:G23)</f>
        <v>19448.399999999998</v>
      </c>
      <c r="H24" s="101"/>
      <c r="I24" s="85">
        <f aca="true" t="shared" si="2" ref="I24:P24">SUM(I12:I23)</f>
        <v>24410.8</v>
      </c>
      <c r="J24" s="85">
        <f t="shared" si="2"/>
        <v>6075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101761.30000000002</v>
      </c>
      <c r="O24" s="85">
        <f t="shared" si="2"/>
        <v>30528.390000000003</v>
      </c>
      <c r="P24" s="85">
        <f t="shared" si="2"/>
        <v>132289.69</v>
      </c>
      <c r="Q24" s="33"/>
      <c r="R24" s="33"/>
      <c r="S24" s="33"/>
      <c r="T24" s="33"/>
      <c r="U24" s="33"/>
      <c r="V24" s="33"/>
      <c r="W24" s="33"/>
      <c r="X24" s="33"/>
    </row>
    <row r="25" spans="1:24" ht="12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3"/>
      <c r="Q25" s="26"/>
      <c r="R25" s="26"/>
      <c r="S25" s="26"/>
      <c r="T25" s="26"/>
      <c r="U25" s="26"/>
      <c r="V25" s="26"/>
      <c r="W25" s="26"/>
      <c r="X25" s="26"/>
    </row>
    <row r="26" spans="1:24" ht="12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3"/>
      <c r="Q26" s="26"/>
      <c r="R26" s="26"/>
      <c r="S26" s="26"/>
      <c r="T26" s="26"/>
      <c r="U26" s="26"/>
      <c r="V26" s="26"/>
      <c r="W26" s="26"/>
      <c r="X26" s="26"/>
    </row>
    <row r="27" spans="1:24" ht="1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3"/>
      <c r="Q27" s="26"/>
      <c r="R27" s="26"/>
      <c r="S27" s="26"/>
      <c r="T27" s="26"/>
      <c r="U27" s="26"/>
      <c r="V27" s="26"/>
      <c r="W27" s="26"/>
      <c r="X27" s="26"/>
    </row>
    <row r="28" spans="1:24" ht="12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3"/>
      <c r="Q28" s="26"/>
      <c r="R28" s="26"/>
      <c r="S28" s="26"/>
      <c r="T28" s="26"/>
      <c r="U28" s="26"/>
      <c r="V28" s="26"/>
      <c r="W28" s="26"/>
      <c r="X28" s="26"/>
    </row>
    <row r="29" spans="1:24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3"/>
      <c r="Q29" s="26"/>
      <c r="R29" s="26"/>
      <c r="S29" s="26"/>
      <c r="T29" s="26"/>
      <c r="U29" s="26"/>
      <c r="V29" s="26"/>
      <c r="W29" s="26"/>
      <c r="X29" s="26"/>
    </row>
    <row r="30" spans="1:24" ht="12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3"/>
      <c r="Q30" s="26"/>
      <c r="R30" s="26"/>
      <c r="S30" s="26"/>
      <c r="T30" s="26"/>
      <c r="U30" s="26"/>
      <c r="V30" s="26"/>
      <c r="W30" s="26"/>
      <c r="X30" s="26"/>
    </row>
    <row r="31" spans="1:24" ht="12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3"/>
      <c r="Q31" s="26"/>
      <c r="R31" s="26"/>
      <c r="S31" s="26"/>
      <c r="T31" s="26"/>
      <c r="U31" s="26"/>
      <c r="V31" s="26"/>
      <c r="W31" s="26"/>
      <c r="X31" s="26"/>
    </row>
    <row r="32" spans="1:24" ht="12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3"/>
      <c r="Q32" s="26"/>
      <c r="R32" s="26"/>
      <c r="S32" s="26"/>
      <c r="T32" s="26"/>
      <c r="U32" s="26"/>
      <c r="V32" s="26"/>
      <c r="W32" s="26"/>
      <c r="X32" s="26"/>
    </row>
    <row r="33" spans="1:24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3"/>
      <c r="Q33" s="26"/>
      <c r="R33" s="26"/>
      <c r="S33" s="26"/>
      <c r="T33" s="26"/>
      <c r="U33" s="26"/>
      <c r="V33" s="26"/>
      <c r="W33" s="26"/>
      <c r="X33" s="26"/>
    </row>
    <row r="34" spans="1:24" ht="12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3"/>
      <c r="Q34" s="26"/>
      <c r="R34" s="26"/>
      <c r="S34" s="26"/>
      <c r="T34" s="26"/>
      <c r="U34" s="26"/>
      <c r="V34" s="26"/>
      <c r="W34" s="26"/>
      <c r="X34" s="26"/>
    </row>
    <row r="35" spans="1:24" ht="12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3"/>
      <c r="Q35" s="26"/>
      <c r="R35" s="26"/>
      <c r="S35" s="26"/>
      <c r="T35" s="26"/>
      <c r="U35" s="26"/>
      <c r="V35" s="26"/>
      <c r="W35" s="26"/>
      <c r="X35" s="26"/>
    </row>
    <row r="36" spans="1:24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  <c r="Q36" s="26"/>
      <c r="R36" s="26"/>
      <c r="S36" s="26"/>
      <c r="T36" s="26"/>
      <c r="U36" s="26"/>
      <c r="V36" s="26"/>
      <c r="W36" s="26"/>
      <c r="X36" s="26"/>
    </row>
    <row r="37" spans="1:24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3"/>
      <c r="Q37" s="26"/>
      <c r="R37" s="26"/>
      <c r="S37" s="26"/>
      <c r="T37" s="26"/>
      <c r="U37" s="26"/>
      <c r="V37" s="26"/>
      <c r="W37" s="26"/>
      <c r="X37" s="26"/>
    </row>
    <row r="38" spans="1:24" ht="12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3"/>
      <c r="Q38" s="26"/>
      <c r="R38" s="26"/>
      <c r="S38" s="26"/>
      <c r="T38" s="26"/>
      <c r="U38" s="26"/>
      <c r="V38" s="26"/>
      <c r="W38" s="26"/>
      <c r="X38" s="26"/>
    </row>
    <row r="39" spans="1:24" ht="12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3"/>
      <c r="Q39" s="26"/>
      <c r="R39" s="26"/>
      <c r="S39" s="26"/>
      <c r="T39" s="26"/>
      <c r="U39" s="26"/>
      <c r="V39" s="26"/>
      <c r="W39" s="26"/>
      <c r="X39" s="26"/>
    </row>
    <row r="40" spans="1:24" ht="12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3"/>
      <c r="Q40" s="26"/>
      <c r="R40" s="26"/>
      <c r="S40" s="26"/>
      <c r="T40" s="26"/>
      <c r="U40" s="26"/>
      <c r="V40" s="26"/>
      <c r="W40" s="26"/>
      <c r="X40" s="26"/>
    </row>
    <row r="41" spans="1:24" ht="12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3"/>
      <c r="Q41" s="26"/>
      <c r="R41" s="26"/>
      <c r="S41" s="26"/>
      <c r="T41" s="26"/>
      <c r="U41" s="26"/>
      <c r="V41" s="26"/>
      <c r="W41" s="26"/>
      <c r="X41" s="26"/>
    </row>
    <row r="42" spans="1:24" ht="12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3"/>
      <c r="Q42" s="26"/>
      <c r="R42" s="26"/>
      <c r="S42" s="26"/>
      <c r="T42" s="26"/>
      <c r="U42" s="26"/>
      <c r="V42" s="26"/>
      <c r="W42" s="26"/>
      <c r="X42" s="26"/>
    </row>
    <row r="43" spans="1:24" ht="12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3"/>
      <c r="Q43" s="26"/>
      <c r="R43" s="26"/>
      <c r="S43" s="26"/>
      <c r="T43" s="26"/>
      <c r="U43" s="26"/>
      <c r="V43" s="26"/>
      <c r="W43" s="26"/>
      <c r="X43" s="26"/>
    </row>
    <row r="44" spans="1:24" ht="12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3"/>
      <c r="Q44" s="26"/>
      <c r="R44" s="26"/>
      <c r="S44" s="26"/>
      <c r="T44" s="26"/>
      <c r="U44" s="26"/>
      <c r="V44" s="26"/>
      <c r="W44" s="26"/>
      <c r="X44" s="26"/>
    </row>
    <row r="45" spans="1:24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3"/>
      <c r="Q45" s="26"/>
      <c r="R45" s="26"/>
      <c r="S45" s="26"/>
      <c r="T45" s="26"/>
      <c r="U45" s="26"/>
      <c r="V45" s="26"/>
      <c r="W45" s="26"/>
      <c r="X45" s="26"/>
    </row>
    <row r="46" spans="1:24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3"/>
      <c r="Q46" s="26"/>
      <c r="R46" s="26"/>
      <c r="S46" s="26"/>
      <c r="T46" s="26"/>
      <c r="U46" s="26"/>
      <c r="V46" s="26"/>
      <c r="W46" s="26"/>
      <c r="X46" s="26"/>
    </row>
    <row r="47" spans="1:24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3"/>
      <c r="Q47" s="26"/>
      <c r="R47" s="26"/>
      <c r="S47" s="26"/>
      <c r="T47" s="26"/>
      <c r="U47" s="26"/>
      <c r="V47" s="26"/>
      <c r="W47" s="26"/>
      <c r="X47" s="26"/>
    </row>
    <row r="48" spans="1:24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3"/>
      <c r="Q48" s="26"/>
      <c r="R48" s="26"/>
      <c r="S48" s="26"/>
      <c r="T48" s="26"/>
      <c r="U48" s="26"/>
      <c r="V48" s="26"/>
      <c r="W48" s="26"/>
      <c r="X48" s="26"/>
    </row>
    <row r="49" spans="1:24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3"/>
      <c r="Q49" s="26"/>
      <c r="R49" s="26"/>
      <c r="S49" s="26"/>
      <c r="T49" s="26"/>
      <c r="U49" s="26"/>
      <c r="V49" s="26"/>
      <c r="W49" s="26"/>
      <c r="X49" s="26"/>
    </row>
    <row r="50" spans="1:24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3"/>
      <c r="Q50" s="26"/>
      <c r="R50" s="26"/>
      <c r="S50" s="26"/>
      <c r="T50" s="26"/>
      <c r="U50" s="26"/>
      <c r="V50" s="26"/>
      <c r="W50" s="26"/>
      <c r="X50" s="26"/>
    </row>
    <row r="51" spans="1:24" ht="12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3"/>
      <c r="Q51" s="26"/>
      <c r="R51" s="26"/>
      <c r="S51" s="26"/>
      <c r="T51" s="26"/>
      <c r="U51" s="26"/>
      <c r="V51" s="26"/>
      <c r="W51" s="26"/>
      <c r="X51" s="26"/>
    </row>
    <row r="52" spans="1:24" ht="12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3"/>
      <c r="Q52" s="26"/>
      <c r="R52" s="26"/>
      <c r="S52" s="26"/>
      <c r="T52" s="26"/>
      <c r="U52" s="26"/>
      <c r="V52" s="26"/>
      <c r="W52" s="26"/>
      <c r="X52" s="26"/>
    </row>
    <row r="53" spans="1:24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3"/>
      <c r="Q53" s="26"/>
      <c r="R53" s="26"/>
      <c r="S53" s="26"/>
      <c r="T53" s="26"/>
      <c r="U53" s="26"/>
      <c r="V53" s="26"/>
      <c r="W53" s="26"/>
      <c r="X53" s="26"/>
    </row>
    <row r="54" spans="1:24" ht="1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3"/>
      <c r="Q54" s="26"/>
      <c r="R54" s="26"/>
      <c r="S54" s="26"/>
      <c r="T54" s="26"/>
      <c r="U54" s="26"/>
      <c r="V54" s="26"/>
      <c r="W54" s="26"/>
      <c r="X54" s="26"/>
    </row>
    <row r="55" spans="1:24" ht="12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3"/>
      <c r="Q55" s="26"/>
      <c r="R55" s="26"/>
      <c r="S55" s="26"/>
      <c r="T55" s="26"/>
      <c r="U55" s="26"/>
      <c r="V55" s="26"/>
      <c r="W55" s="26"/>
      <c r="X55" s="26"/>
    </row>
    <row r="56" spans="1:24" ht="12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3"/>
      <c r="Q56" s="26"/>
      <c r="R56" s="26"/>
      <c r="S56" s="26"/>
      <c r="T56" s="26"/>
      <c r="U56" s="26"/>
      <c r="V56" s="26"/>
      <c r="W56" s="26"/>
      <c r="X56" s="26"/>
    </row>
    <row r="57" spans="1:24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3"/>
      <c r="Q57" s="26"/>
      <c r="R57" s="26"/>
      <c r="S57" s="26"/>
      <c r="T57" s="26"/>
      <c r="U57" s="26"/>
      <c r="V57" s="26"/>
      <c r="W57" s="26"/>
      <c r="X57" s="26"/>
    </row>
    <row r="58" spans="1:24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3"/>
      <c r="Q58" s="26"/>
      <c r="R58" s="26"/>
      <c r="S58" s="26"/>
      <c r="T58" s="26"/>
      <c r="U58" s="26"/>
      <c r="V58" s="26"/>
      <c r="W58" s="26"/>
      <c r="X58" s="26"/>
    </row>
    <row r="59" spans="1:24" ht="12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3"/>
      <c r="Q59" s="26"/>
      <c r="R59" s="26"/>
      <c r="S59" s="26"/>
      <c r="T59" s="26"/>
      <c r="U59" s="26"/>
      <c r="V59" s="26"/>
      <c r="W59" s="26"/>
      <c r="X59" s="26"/>
    </row>
    <row r="60" spans="1:24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3"/>
      <c r="Q60" s="26"/>
      <c r="R60" s="26"/>
      <c r="S60" s="26"/>
      <c r="T60" s="26"/>
      <c r="U60" s="26"/>
      <c r="V60" s="26"/>
      <c r="W60" s="26"/>
      <c r="X60" s="26"/>
    </row>
    <row r="61" spans="1:24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3"/>
      <c r="Q61" s="26"/>
      <c r="R61" s="26"/>
      <c r="S61" s="26"/>
      <c r="T61" s="26"/>
      <c r="U61" s="26"/>
      <c r="V61" s="26"/>
      <c r="W61" s="26"/>
      <c r="X61" s="26"/>
    </row>
    <row r="62" spans="1:24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3"/>
      <c r="Q62" s="26"/>
      <c r="R62" s="26"/>
      <c r="S62" s="26"/>
      <c r="T62" s="26"/>
      <c r="U62" s="26"/>
      <c r="V62" s="26"/>
      <c r="W62" s="26"/>
      <c r="X62" s="26"/>
    </row>
    <row r="63" spans="1:24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3"/>
      <c r="Q63" s="26"/>
      <c r="R63" s="26"/>
      <c r="S63" s="26"/>
      <c r="T63" s="26"/>
      <c r="U63" s="26"/>
      <c r="V63" s="26"/>
      <c r="W63" s="26"/>
      <c r="X63" s="26"/>
    </row>
    <row r="64" spans="1:24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3"/>
      <c r="Q64" s="26"/>
      <c r="R64" s="26"/>
      <c r="S64" s="26"/>
      <c r="T64" s="26"/>
      <c r="U64" s="26"/>
      <c r="V64" s="26"/>
      <c r="W64" s="26"/>
      <c r="X64" s="26"/>
    </row>
    <row r="65" spans="1:24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3"/>
      <c r="Q65" s="26"/>
      <c r="R65" s="26"/>
      <c r="S65" s="26"/>
      <c r="T65" s="26"/>
      <c r="U65" s="26"/>
      <c r="V65" s="26"/>
      <c r="W65" s="26"/>
      <c r="X65" s="26"/>
    </row>
    <row r="66" spans="1:24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3"/>
      <c r="Q66" s="26"/>
      <c r="R66" s="26"/>
      <c r="S66" s="26"/>
      <c r="T66" s="26"/>
      <c r="U66" s="26"/>
      <c r="V66" s="26"/>
      <c r="W66" s="26"/>
      <c r="X66" s="26"/>
    </row>
    <row r="67" spans="1:24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3"/>
      <c r="Q67" s="26"/>
      <c r="R67" s="26"/>
      <c r="S67" s="26"/>
      <c r="T67" s="26"/>
      <c r="U67" s="26"/>
      <c r="V67" s="26"/>
      <c r="W67" s="26"/>
      <c r="X67" s="26"/>
    </row>
    <row r="68" spans="1:24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3"/>
      <c r="Q68" s="26"/>
      <c r="R68" s="26"/>
      <c r="S68" s="26"/>
      <c r="T68" s="26"/>
      <c r="U68" s="26"/>
      <c r="V68" s="26"/>
      <c r="W68" s="26"/>
      <c r="X68" s="26"/>
    </row>
    <row r="69" spans="1:24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3"/>
      <c r="Q69" s="26"/>
      <c r="R69" s="26"/>
      <c r="S69" s="26"/>
      <c r="T69" s="26"/>
      <c r="U69" s="26"/>
      <c r="V69" s="26"/>
      <c r="W69" s="26"/>
      <c r="X69" s="26"/>
    </row>
    <row r="70" spans="1:24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3"/>
      <c r="Q70" s="26"/>
      <c r="R70" s="26"/>
      <c r="S70" s="26"/>
      <c r="T70" s="26"/>
      <c r="U70" s="26"/>
      <c r="V70" s="26"/>
      <c r="W70" s="26"/>
      <c r="X70" s="26"/>
    </row>
    <row r="71" spans="1:24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3"/>
      <c r="Q71" s="26"/>
      <c r="R71" s="26"/>
      <c r="S71" s="26"/>
      <c r="T71" s="26"/>
      <c r="U71" s="26"/>
      <c r="V71" s="26"/>
      <c r="W71" s="26"/>
      <c r="X71" s="26"/>
    </row>
    <row r="72" spans="1:24" ht="12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3"/>
      <c r="Q72" s="26"/>
      <c r="R72" s="26"/>
      <c r="S72" s="26"/>
      <c r="T72" s="26"/>
      <c r="U72" s="26"/>
      <c r="V72" s="26"/>
      <c r="W72" s="26"/>
      <c r="X72" s="26"/>
    </row>
    <row r="73" spans="1:24" ht="12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3"/>
      <c r="Q73" s="26"/>
      <c r="R73" s="26"/>
      <c r="S73" s="26"/>
      <c r="T73" s="26"/>
      <c r="U73" s="26"/>
      <c r="V73" s="26"/>
      <c r="W73" s="26"/>
      <c r="X73" s="26"/>
    </row>
    <row r="74" spans="1:24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3"/>
      <c r="Q74" s="26"/>
      <c r="R74" s="26"/>
      <c r="S74" s="26"/>
      <c r="T74" s="26"/>
      <c r="U74" s="26"/>
      <c r="V74" s="26"/>
      <c r="W74" s="26"/>
      <c r="X74" s="26"/>
    </row>
    <row r="75" spans="1:24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3"/>
      <c r="Q75" s="26"/>
      <c r="R75" s="26"/>
      <c r="S75" s="26"/>
      <c r="T75" s="26"/>
      <c r="U75" s="26"/>
      <c r="V75" s="26"/>
      <c r="W75" s="26"/>
      <c r="X75" s="26"/>
    </row>
    <row r="76" spans="1:24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3"/>
      <c r="Q76" s="26"/>
      <c r="R76" s="26"/>
      <c r="S76" s="26"/>
      <c r="T76" s="26"/>
      <c r="U76" s="26"/>
      <c r="V76" s="26"/>
      <c r="W76" s="26"/>
      <c r="X76" s="26"/>
    </row>
    <row r="77" spans="1:24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3"/>
      <c r="Q77" s="26"/>
      <c r="R77" s="26"/>
      <c r="S77" s="26"/>
      <c r="T77" s="26"/>
      <c r="U77" s="26"/>
      <c r="V77" s="26"/>
      <c r="W77" s="26"/>
      <c r="X77" s="26"/>
    </row>
    <row r="78" spans="1:24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3"/>
      <c r="Q78" s="26"/>
      <c r="R78" s="26"/>
      <c r="S78" s="26"/>
      <c r="T78" s="26"/>
      <c r="U78" s="26"/>
      <c r="V78" s="26"/>
      <c r="W78" s="26"/>
      <c r="X78" s="26"/>
    </row>
    <row r="79" spans="1:24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3"/>
      <c r="Q79" s="26"/>
      <c r="R79" s="26"/>
      <c r="S79" s="26"/>
      <c r="T79" s="26"/>
      <c r="U79" s="26"/>
      <c r="V79" s="26"/>
      <c r="W79" s="26"/>
      <c r="X79" s="26"/>
    </row>
    <row r="80" spans="1:24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3"/>
      <c r="Q80" s="26"/>
      <c r="R80" s="26"/>
      <c r="S80" s="26"/>
      <c r="T80" s="26"/>
      <c r="U80" s="26"/>
      <c r="V80" s="26"/>
      <c r="W80" s="26"/>
      <c r="X80" s="26"/>
    </row>
    <row r="81" spans="1:24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3"/>
      <c r="Q81" s="26"/>
      <c r="R81" s="26"/>
      <c r="S81" s="26"/>
      <c r="T81" s="26"/>
      <c r="U81" s="26"/>
      <c r="V81" s="26"/>
      <c r="W81" s="26"/>
      <c r="X81" s="26"/>
    </row>
    <row r="82" spans="1:24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3"/>
      <c r="Q82" s="26"/>
      <c r="R82" s="26"/>
      <c r="S82" s="26"/>
      <c r="T82" s="26"/>
      <c r="U82" s="26"/>
      <c r="V82" s="26"/>
      <c r="W82" s="26"/>
      <c r="X82" s="26"/>
    </row>
    <row r="83" spans="1:24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3"/>
      <c r="Q83" s="26"/>
      <c r="R83" s="26"/>
      <c r="S83" s="26"/>
      <c r="T83" s="26"/>
      <c r="U83" s="26"/>
      <c r="V83" s="26"/>
      <c r="W83" s="26"/>
      <c r="X83" s="26"/>
    </row>
    <row r="84" spans="1:24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3"/>
      <c r="Q84" s="26"/>
      <c r="R84" s="26"/>
      <c r="S84" s="26"/>
      <c r="T84" s="26"/>
      <c r="U84" s="26"/>
      <c r="V84" s="26"/>
      <c r="W84" s="26"/>
      <c r="X84" s="26"/>
    </row>
    <row r="85" spans="1:24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3"/>
      <c r="Q85" s="26"/>
      <c r="R85" s="26"/>
      <c r="S85" s="26"/>
      <c r="T85" s="26"/>
      <c r="U85" s="26"/>
      <c r="V85" s="26"/>
      <c r="W85" s="26"/>
      <c r="X85" s="26"/>
    </row>
    <row r="86" spans="1:24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3"/>
      <c r="Q86" s="26"/>
      <c r="R86" s="26"/>
      <c r="S86" s="26"/>
      <c r="T86" s="26"/>
      <c r="U86" s="26"/>
      <c r="V86" s="26"/>
      <c r="W86" s="26"/>
      <c r="X86" s="26"/>
    </row>
    <row r="87" spans="1:24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3"/>
      <c r="Q87" s="26"/>
      <c r="R87" s="26"/>
      <c r="S87" s="26"/>
      <c r="T87" s="26"/>
      <c r="U87" s="26"/>
      <c r="V87" s="26"/>
      <c r="W87" s="26"/>
      <c r="X87" s="26"/>
    </row>
    <row r="88" spans="1:24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3"/>
      <c r="Q88" s="26"/>
      <c r="R88" s="26"/>
      <c r="S88" s="26"/>
      <c r="T88" s="26"/>
      <c r="U88" s="26"/>
      <c r="V88" s="26"/>
      <c r="W88" s="26"/>
      <c r="X88" s="26"/>
    </row>
    <row r="89" spans="1:24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3"/>
      <c r="Q89" s="26"/>
      <c r="R89" s="26"/>
      <c r="S89" s="26"/>
      <c r="T89" s="26"/>
      <c r="U89" s="26"/>
      <c r="V89" s="26"/>
      <c r="W89" s="26"/>
      <c r="X89" s="26"/>
    </row>
    <row r="90" spans="1:24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3"/>
      <c r="Q90" s="26"/>
      <c r="R90" s="26"/>
      <c r="S90" s="26"/>
      <c r="T90" s="26"/>
      <c r="U90" s="26"/>
      <c r="V90" s="26"/>
      <c r="W90" s="26"/>
      <c r="X90" s="26"/>
    </row>
    <row r="91" spans="1:24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3"/>
      <c r="Q91" s="26"/>
      <c r="R91" s="26"/>
      <c r="S91" s="26"/>
      <c r="T91" s="26"/>
      <c r="U91" s="26"/>
      <c r="V91" s="26"/>
      <c r="W91" s="26"/>
      <c r="X91" s="26"/>
    </row>
    <row r="92" spans="1:24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3"/>
      <c r="Q92" s="26"/>
      <c r="R92" s="26"/>
      <c r="S92" s="26"/>
      <c r="T92" s="26"/>
      <c r="U92" s="26"/>
      <c r="V92" s="26"/>
      <c r="W92" s="26"/>
      <c r="X92" s="26"/>
    </row>
    <row r="93" spans="1:24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3"/>
      <c r="Q93" s="26"/>
      <c r="R93" s="26"/>
      <c r="S93" s="26"/>
      <c r="T93" s="26"/>
      <c r="U93" s="26"/>
      <c r="V93" s="26"/>
      <c r="W93" s="26"/>
      <c r="X93" s="26"/>
    </row>
    <row r="94" spans="1:24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3"/>
      <c r="Q94" s="26"/>
      <c r="R94" s="26"/>
      <c r="S94" s="26"/>
      <c r="T94" s="26"/>
      <c r="U94" s="26"/>
      <c r="V94" s="26"/>
      <c r="W94" s="26"/>
      <c r="X94" s="26"/>
    </row>
    <row r="95" spans="1:24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3"/>
      <c r="Q95" s="26"/>
      <c r="R95" s="26"/>
      <c r="S95" s="26"/>
      <c r="T95" s="26"/>
      <c r="U95" s="26"/>
      <c r="V95" s="26"/>
      <c r="W95" s="26"/>
      <c r="X95" s="26"/>
    </row>
    <row r="96" spans="1:24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3"/>
      <c r="Q96" s="26"/>
      <c r="R96" s="26"/>
      <c r="S96" s="26"/>
      <c r="T96" s="26"/>
      <c r="U96" s="26"/>
      <c r="V96" s="26"/>
      <c r="W96" s="26"/>
      <c r="X96" s="26"/>
    </row>
    <row r="97" spans="1:24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3"/>
      <c r="Q97" s="26"/>
      <c r="R97" s="26"/>
      <c r="S97" s="26"/>
      <c r="T97" s="26"/>
      <c r="U97" s="26"/>
      <c r="V97" s="26"/>
      <c r="W97" s="26"/>
      <c r="X97" s="26"/>
    </row>
    <row r="98" spans="1:24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3"/>
      <c r="Q98" s="26"/>
      <c r="R98" s="26"/>
      <c r="S98" s="26"/>
      <c r="T98" s="26"/>
      <c r="U98" s="26"/>
      <c r="V98" s="26"/>
      <c r="W98" s="26"/>
      <c r="X98" s="26"/>
    </row>
    <row r="99" spans="1:24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3"/>
      <c r="Q99" s="26"/>
      <c r="R99" s="26"/>
      <c r="S99" s="26"/>
      <c r="T99" s="26"/>
      <c r="U99" s="26"/>
      <c r="V99" s="26"/>
      <c r="W99" s="26"/>
      <c r="X99" s="26"/>
    </row>
    <row r="100" spans="1:24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3"/>
      <c r="Q100" s="26"/>
      <c r="R100" s="26"/>
      <c r="S100" s="26"/>
      <c r="T100" s="26"/>
      <c r="U100" s="26"/>
      <c r="V100" s="26"/>
      <c r="W100" s="26"/>
      <c r="X100" s="26"/>
    </row>
    <row r="101" spans="1:24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3"/>
      <c r="Q101" s="26"/>
      <c r="R101" s="26"/>
      <c r="S101" s="26"/>
      <c r="T101" s="26"/>
      <c r="U101" s="26"/>
      <c r="V101" s="26"/>
      <c r="W101" s="26"/>
      <c r="X101" s="26"/>
    </row>
    <row r="102" spans="1:24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3"/>
      <c r="Q102" s="26"/>
      <c r="R102" s="26"/>
      <c r="S102" s="26"/>
      <c r="T102" s="26"/>
      <c r="U102" s="26"/>
      <c r="V102" s="26"/>
      <c r="W102" s="26"/>
      <c r="X102" s="26"/>
    </row>
    <row r="103" spans="1:24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3"/>
      <c r="Q103" s="26"/>
      <c r="R103" s="26"/>
      <c r="S103" s="26"/>
      <c r="T103" s="26"/>
      <c r="U103" s="26"/>
      <c r="V103" s="26"/>
      <c r="W103" s="26"/>
      <c r="X103" s="26"/>
    </row>
    <row r="104" spans="1:24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3"/>
      <c r="Q104" s="26"/>
      <c r="R104" s="26"/>
      <c r="S104" s="26"/>
      <c r="T104" s="26"/>
      <c r="U104" s="26"/>
      <c r="V104" s="26"/>
      <c r="W104" s="26"/>
      <c r="X104" s="26"/>
    </row>
    <row r="105" spans="1:24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3"/>
      <c r="Q105" s="26"/>
      <c r="R105" s="26"/>
      <c r="S105" s="26"/>
      <c r="T105" s="26"/>
      <c r="U105" s="26"/>
      <c r="V105" s="26"/>
      <c r="W105" s="26"/>
      <c r="X105" s="26"/>
    </row>
    <row r="106" spans="1:24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3"/>
      <c r="Q106" s="26"/>
      <c r="R106" s="26"/>
      <c r="S106" s="26"/>
      <c r="T106" s="26"/>
      <c r="U106" s="26"/>
      <c r="V106" s="26"/>
      <c r="W106" s="26"/>
      <c r="X106" s="26"/>
    </row>
    <row r="107" spans="1:24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3"/>
      <c r="Q107" s="26"/>
      <c r="R107" s="26"/>
      <c r="S107" s="26"/>
      <c r="T107" s="26"/>
      <c r="U107" s="26"/>
      <c r="V107" s="26"/>
      <c r="W107" s="26"/>
      <c r="X107" s="26"/>
    </row>
    <row r="108" spans="1:24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3"/>
      <c r="Q108" s="26"/>
      <c r="R108" s="26"/>
      <c r="S108" s="26"/>
      <c r="T108" s="26"/>
      <c r="U108" s="26"/>
      <c r="V108" s="26"/>
      <c r="W108" s="26"/>
      <c r="X108" s="26"/>
    </row>
    <row r="109" spans="1:24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3"/>
      <c r="Q109" s="26"/>
      <c r="R109" s="26"/>
      <c r="S109" s="26"/>
      <c r="T109" s="26"/>
      <c r="U109" s="26"/>
      <c r="V109" s="26"/>
      <c r="W109" s="26"/>
      <c r="X109" s="26"/>
    </row>
    <row r="110" spans="1:24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3"/>
      <c r="Q110" s="26"/>
      <c r="R110" s="26"/>
      <c r="S110" s="26"/>
      <c r="T110" s="26"/>
      <c r="U110" s="26"/>
      <c r="V110" s="26"/>
      <c r="W110" s="26"/>
      <c r="X110" s="26"/>
    </row>
    <row r="111" spans="1:24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3"/>
      <c r="Q111" s="26"/>
      <c r="R111" s="26"/>
      <c r="S111" s="26"/>
      <c r="T111" s="26"/>
      <c r="U111" s="26"/>
      <c r="V111" s="26"/>
      <c r="W111" s="26"/>
      <c r="X111" s="26"/>
    </row>
    <row r="112" spans="1:24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33"/>
      <c r="Q112" s="26"/>
      <c r="R112" s="26"/>
      <c r="S112" s="26"/>
      <c r="T112" s="26"/>
      <c r="U112" s="26"/>
      <c r="V112" s="26"/>
      <c r="W112" s="26"/>
      <c r="X112" s="26"/>
    </row>
    <row r="113" spans="1:24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3"/>
      <c r="Q113" s="26"/>
      <c r="R113" s="26"/>
      <c r="S113" s="26"/>
      <c r="T113" s="26"/>
      <c r="U113" s="26"/>
      <c r="V113" s="26"/>
      <c r="W113" s="26"/>
      <c r="X113" s="26"/>
    </row>
    <row r="114" spans="1:24" ht="12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3"/>
      <c r="Q114" s="26"/>
      <c r="R114" s="26"/>
      <c r="S114" s="26"/>
      <c r="T114" s="26"/>
      <c r="U114" s="26"/>
      <c r="V114" s="26"/>
      <c r="W114" s="26"/>
      <c r="X114" s="26"/>
    </row>
    <row r="115" spans="1:24" ht="12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3"/>
      <c r="Q115" s="26"/>
      <c r="R115" s="26"/>
      <c r="S115" s="26"/>
      <c r="T115" s="26"/>
      <c r="U115" s="26"/>
      <c r="V115" s="26"/>
      <c r="W115" s="26"/>
      <c r="X115" s="26"/>
    </row>
    <row r="116" spans="1:24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3"/>
      <c r="Q116" s="26"/>
      <c r="R116" s="26"/>
      <c r="S116" s="26"/>
      <c r="T116" s="26"/>
      <c r="U116" s="26"/>
      <c r="V116" s="26"/>
      <c r="W116" s="26"/>
      <c r="X116" s="26"/>
    </row>
    <row r="117" spans="1:24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3"/>
      <c r="Q117" s="26"/>
      <c r="R117" s="26"/>
      <c r="S117" s="26"/>
      <c r="T117" s="26"/>
      <c r="U117" s="26"/>
      <c r="V117" s="26"/>
      <c r="W117" s="26"/>
      <c r="X117" s="26"/>
    </row>
    <row r="118" spans="1:24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3"/>
      <c r="Q118" s="26"/>
      <c r="R118" s="26"/>
      <c r="S118" s="26"/>
      <c r="T118" s="26"/>
      <c r="U118" s="26"/>
      <c r="V118" s="26"/>
      <c r="W118" s="26"/>
      <c r="X118" s="26"/>
    </row>
    <row r="119" spans="1:24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3"/>
      <c r="Q119" s="26"/>
      <c r="R119" s="26"/>
      <c r="S119" s="26"/>
      <c r="T119" s="26"/>
      <c r="U119" s="26"/>
      <c r="V119" s="26"/>
      <c r="W119" s="26"/>
      <c r="X119" s="26"/>
    </row>
    <row r="120" spans="1:24" ht="12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3"/>
      <c r="Q120" s="26"/>
      <c r="R120" s="26"/>
      <c r="S120" s="26"/>
      <c r="T120" s="26"/>
      <c r="U120" s="26"/>
      <c r="V120" s="26"/>
      <c r="W120" s="26"/>
      <c r="X120" s="26"/>
    </row>
    <row r="121" spans="1:24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33"/>
      <c r="Q121" s="26"/>
      <c r="R121" s="26"/>
      <c r="S121" s="26"/>
      <c r="T121" s="26"/>
      <c r="U121" s="26"/>
      <c r="V121" s="26"/>
      <c r="W121" s="26"/>
      <c r="X121" s="26"/>
    </row>
    <row r="122" spans="1:24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3"/>
      <c r="Q122" s="26"/>
      <c r="R122" s="26"/>
      <c r="S122" s="26"/>
      <c r="T122" s="26"/>
      <c r="U122" s="26"/>
      <c r="V122" s="26"/>
      <c r="W122" s="26"/>
      <c r="X122" s="26"/>
    </row>
    <row r="123" spans="1:24" ht="12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3"/>
      <c r="Q123" s="26"/>
      <c r="R123" s="26"/>
      <c r="S123" s="26"/>
      <c r="T123" s="26"/>
      <c r="U123" s="26"/>
      <c r="V123" s="26"/>
      <c r="W123" s="26"/>
      <c r="X123" s="26"/>
    </row>
    <row r="124" spans="1:24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3"/>
      <c r="Q124" s="26"/>
      <c r="R124" s="26"/>
      <c r="S124" s="26"/>
      <c r="T124" s="26"/>
      <c r="U124" s="26"/>
      <c r="V124" s="26"/>
      <c r="W124" s="26"/>
      <c r="X124" s="26"/>
    </row>
    <row r="125" spans="1:24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3"/>
      <c r="Q125" s="26"/>
      <c r="R125" s="26"/>
      <c r="S125" s="26"/>
      <c r="T125" s="26"/>
      <c r="U125" s="26"/>
      <c r="V125" s="26"/>
      <c r="W125" s="26"/>
      <c r="X125" s="26"/>
    </row>
    <row r="126" spans="1:24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3"/>
      <c r="Q126" s="26"/>
      <c r="R126" s="26"/>
      <c r="S126" s="26"/>
      <c r="T126" s="26"/>
      <c r="U126" s="26"/>
      <c r="V126" s="26"/>
      <c r="W126" s="26"/>
      <c r="X126" s="26"/>
    </row>
    <row r="127" spans="1:24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33"/>
      <c r="Q127" s="26"/>
      <c r="R127" s="26"/>
      <c r="S127" s="26"/>
      <c r="T127" s="26"/>
      <c r="U127" s="26"/>
      <c r="V127" s="26"/>
      <c r="W127" s="26"/>
      <c r="X127" s="26"/>
    </row>
    <row r="128" spans="1:24" ht="12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3"/>
      <c r="Q128" s="26"/>
      <c r="R128" s="26"/>
      <c r="S128" s="26"/>
      <c r="T128" s="26"/>
      <c r="U128" s="26"/>
      <c r="V128" s="26"/>
      <c r="W128" s="26"/>
      <c r="X128" s="26"/>
    </row>
    <row r="129" spans="1:24" ht="12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3"/>
      <c r="Q129" s="26"/>
      <c r="R129" s="26"/>
      <c r="S129" s="26"/>
      <c r="T129" s="26"/>
      <c r="U129" s="26"/>
      <c r="V129" s="26"/>
      <c r="W129" s="26"/>
      <c r="X129" s="26"/>
    </row>
    <row r="130" spans="1:24" ht="12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3"/>
      <c r="Q130" s="26"/>
      <c r="R130" s="26"/>
      <c r="S130" s="26"/>
      <c r="T130" s="26"/>
      <c r="U130" s="26"/>
      <c r="V130" s="26"/>
      <c r="W130" s="26"/>
      <c r="X130" s="26"/>
    </row>
    <row r="131" spans="1:24" ht="12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3"/>
      <c r="Q131" s="26"/>
      <c r="R131" s="26"/>
      <c r="S131" s="26"/>
      <c r="T131" s="26"/>
      <c r="U131" s="26"/>
      <c r="V131" s="26"/>
      <c r="W131" s="26"/>
      <c r="X131" s="26"/>
    </row>
    <row r="132" spans="1:24" ht="12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3"/>
      <c r="Q132" s="26"/>
      <c r="R132" s="26"/>
      <c r="S132" s="26"/>
      <c r="T132" s="26"/>
      <c r="U132" s="26"/>
      <c r="V132" s="26"/>
      <c r="W132" s="26"/>
      <c r="X132" s="26"/>
    </row>
    <row r="133" spans="1:24" ht="12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3"/>
      <c r="Q133" s="26"/>
      <c r="R133" s="26"/>
      <c r="S133" s="26"/>
      <c r="T133" s="26"/>
      <c r="U133" s="26"/>
      <c r="V133" s="26"/>
      <c r="W133" s="26"/>
      <c r="X133" s="26"/>
    </row>
    <row r="134" spans="1:24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3"/>
      <c r="Q134" s="26"/>
      <c r="R134" s="26"/>
      <c r="S134" s="26"/>
      <c r="T134" s="26"/>
      <c r="U134" s="26"/>
      <c r="V134" s="26"/>
      <c r="W134" s="26"/>
      <c r="X134" s="26"/>
    </row>
    <row r="135" spans="1:24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3"/>
      <c r="Q135" s="26"/>
      <c r="R135" s="26"/>
      <c r="S135" s="26"/>
      <c r="T135" s="26"/>
      <c r="U135" s="26"/>
      <c r="V135" s="26"/>
      <c r="W135" s="26"/>
      <c r="X135" s="26"/>
    </row>
    <row r="136" spans="1:24" ht="12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3"/>
      <c r="Q136" s="26"/>
      <c r="R136" s="26"/>
      <c r="S136" s="26"/>
      <c r="T136" s="26"/>
      <c r="U136" s="26"/>
      <c r="V136" s="26"/>
      <c r="W136" s="26"/>
      <c r="X136" s="26"/>
    </row>
    <row r="137" spans="1:24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3"/>
      <c r="Q137" s="26"/>
      <c r="R137" s="26"/>
      <c r="S137" s="26"/>
      <c r="T137" s="26"/>
      <c r="U137" s="26"/>
      <c r="V137" s="26"/>
      <c r="W137" s="26"/>
      <c r="X137" s="26"/>
    </row>
    <row r="138" spans="1:24" ht="12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3"/>
      <c r="Q138" s="26"/>
      <c r="R138" s="26"/>
      <c r="S138" s="26"/>
      <c r="T138" s="26"/>
      <c r="U138" s="26"/>
      <c r="V138" s="26"/>
      <c r="W138" s="26"/>
      <c r="X138" s="26"/>
    </row>
    <row r="139" spans="1:24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3"/>
      <c r="Q139" s="26"/>
      <c r="R139" s="26"/>
      <c r="S139" s="26"/>
      <c r="T139" s="26"/>
      <c r="U139" s="26"/>
      <c r="V139" s="26"/>
      <c r="W139" s="26"/>
      <c r="X139" s="26"/>
    </row>
    <row r="140" spans="1:24" ht="12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33"/>
      <c r="Q140" s="26"/>
      <c r="R140" s="26"/>
      <c r="S140" s="26"/>
      <c r="T140" s="26"/>
      <c r="U140" s="26"/>
      <c r="V140" s="26"/>
      <c r="W140" s="26"/>
      <c r="X140" s="26"/>
    </row>
    <row r="141" spans="1:24" ht="12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3"/>
      <c r="Q141" s="26"/>
      <c r="R141" s="26"/>
      <c r="S141" s="26"/>
      <c r="T141" s="26"/>
      <c r="U141" s="26"/>
      <c r="V141" s="26"/>
      <c r="W141" s="26"/>
      <c r="X141" s="26"/>
    </row>
    <row r="142" spans="1:24" ht="12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3"/>
      <c r="Q142" s="26"/>
      <c r="R142" s="26"/>
      <c r="S142" s="26"/>
      <c r="T142" s="26"/>
      <c r="U142" s="26"/>
      <c r="V142" s="26"/>
      <c r="W142" s="26"/>
      <c r="X142" s="26"/>
    </row>
    <row r="143" spans="1:24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3"/>
      <c r="Q143" s="26"/>
      <c r="R143" s="26"/>
      <c r="S143" s="26"/>
      <c r="T143" s="26"/>
      <c r="U143" s="26"/>
      <c r="V143" s="26"/>
      <c r="W143" s="26"/>
      <c r="X143" s="26"/>
    </row>
    <row r="144" spans="1:24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3"/>
      <c r="Q144" s="26"/>
      <c r="R144" s="26"/>
      <c r="S144" s="26"/>
      <c r="T144" s="26"/>
      <c r="U144" s="26"/>
      <c r="V144" s="26"/>
      <c r="W144" s="26"/>
      <c r="X144" s="26"/>
    </row>
    <row r="145" spans="1:24" ht="12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3"/>
      <c r="Q145" s="26"/>
      <c r="R145" s="26"/>
      <c r="S145" s="26"/>
      <c r="T145" s="26"/>
      <c r="U145" s="26"/>
      <c r="V145" s="26"/>
      <c r="W145" s="26"/>
      <c r="X145" s="26"/>
    </row>
    <row r="146" spans="1:24" ht="12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3"/>
      <c r="Q146" s="26"/>
      <c r="R146" s="26"/>
      <c r="S146" s="26"/>
      <c r="T146" s="26"/>
      <c r="U146" s="26"/>
      <c r="V146" s="26"/>
      <c r="W146" s="26"/>
      <c r="X146" s="26"/>
    </row>
    <row r="147" spans="1:24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33"/>
      <c r="Q147" s="26"/>
      <c r="R147" s="26"/>
      <c r="S147" s="26"/>
      <c r="T147" s="26"/>
      <c r="U147" s="26"/>
      <c r="V147" s="26"/>
      <c r="W147" s="26"/>
      <c r="X147" s="26"/>
    </row>
    <row r="148" spans="1:24" ht="12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3"/>
      <c r="Q148" s="26"/>
      <c r="R148" s="26"/>
      <c r="S148" s="26"/>
      <c r="T148" s="26"/>
      <c r="U148" s="26"/>
      <c r="V148" s="26"/>
      <c r="W148" s="26"/>
      <c r="X148" s="26"/>
    </row>
    <row r="149" spans="1:24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33"/>
      <c r="Q149" s="26"/>
      <c r="R149" s="26"/>
      <c r="S149" s="26"/>
      <c r="T149" s="26"/>
      <c r="U149" s="26"/>
      <c r="V149" s="26"/>
      <c r="W149" s="26"/>
      <c r="X149" s="26"/>
    </row>
    <row r="150" spans="1:24" ht="12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3"/>
      <c r="Q150" s="26"/>
      <c r="R150" s="26"/>
      <c r="S150" s="26"/>
      <c r="T150" s="26"/>
      <c r="U150" s="26"/>
      <c r="V150" s="26"/>
      <c r="W150" s="26"/>
      <c r="X150" s="26"/>
    </row>
    <row r="151" spans="1:24" ht="12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33"/>
      <c r="Q151" s="26"/>
      <c r="R151" s="26"/>
      <c r="S151" s="26"/>
      <c r="T151" s="26"/>
      <c r="U151" s="26"/>
      <c r="V151" s="26"/>
      <c r="W151" s="26"/>
      <c r="X151" s="26"/>
    </row>
    <row r="152" spans="1:24" ht="12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3"/>
      <c r="Q152" s="26"/>
      <c r="R152" s="26"/>
      <c r="S152" s="26"/>
      <c r="T152" s="26"/>
      <c r="U152" s="26"/>
      <c r="V152" s="26"/>
      <c r="W152" s="26"/>
      <c r="X152" s="26"/>
    </row>
    <row r="153" spans="1:24" ht="12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3"/>
      <c r="Q153" s="26"/>
      <c r="R153" s="26"/>
      <c r="S153" s="26"/>
      <c r="T153" s="26"/>
      <c r="U153" s="26"/>
      <c r="V153" s="26"/>
      <c r="W153" s="26"/>
      <c r="X153" s="26"/>
    </row>
    <row r="154" spans="1:24" ht="12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3"/>
      <c r="Q154" s="26"/>
      <c r="R154" s="26"/>
      <c r="S154" s="26"/>
      <c r="T154" s="26"/>
      <c r="U154" s="26"/>
      <c r="V154" s="26"/>
      <c r="W154" s="26"/>
      <c r="X154" s="26"/>
    </row>
    <row r="155" spans="1:24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3"/>
      <c r="Q155" s="26"/>
      <c r="R155" s="26"/>
      <c r="S155" s="26"/>
      <c r="T155" s="26"/>
      <c r="U155" s="26"/>
      <c r="V155" s="26"/>
      <c r="W155" s="26"/>
      <c r="X155" s="26"/>
    </row>
    <row r="156" spans="1:24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3"/>
      <c r="Q156" s="26"/>
      <c r="R156" s="26"/>
      <c r="S156" s="26"/>
      <c r="T156" s="26"/>
      <c r="U156" s="26"/>
      <c r="V156" s="26"/>
      <c r="W156" s="26"/>
      <c r="X156" s="26"/>
    </row>
    <row r="157" spans="1:24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3"/>
      <c r="Q157" s="26"/>
      <c r="R157" s="26"/>
      <c r="S157" s="26"/>
      <c r="T157" s="26"/>
      <c r="U157" s="26"/>
      <c r="V157" s="26"/>
      <c r="W157" s="26"/>
      <c r="X157" s="26"/>
    </row>
    <row r="158" spans="1:24" ht="12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3"/>
      <c r="Q158" s="26"/>
      <c r="R158" s="26"/>
      <c r="S158" s="26"/>
      <c r="T158" s="26"/>
      <c r="U158" s="26"/>
      <c r="V158" s="26"/>
      <c r="W158" s="26"/>
      <c r="X158" s="26"/>
    </row>
    <row r="159" spans="1:24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33"/>
      <c r="Q159" s="26"/>
      <c r="R159" s="26"/>
      <c r="S159" s="26"/>
      <c r="T159" s="26"/>
      <c r="U159" s="26"/>
      <c r="V159" s="26"/>
      <c r="W159" s="26"/>
      <c r="X159" s="26"/>
    </row>
    <row r="160" spans="1:24" ht="12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3"/>
      <c r="Q160" s="26"/>
      <c r="R160" s="26"/>
      <c r="S160" s="26"/>
      <c r="T160" s="26"/>
      <c r="U160" s="26"/>
      <c r="V160" s="26"/>
      <c r="W160" s="26"/>
      <c r="X160" s="26"/>
    </row>
    <row r="161" spans="1:24" ht="12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3"/>
      <c r="Q161" s="26"/>
      <c r="R161" s="26"/>
      <c r="S161" s="26"/>
      <c r="T161" s="26"/>
      <c r="U161" s="26"/>
      <c r="V161" s="26"/>
      <c r="W161" s="26"/>
      <c r="X161" s="26"/>
    </row>
    <row r="162" spans="1:24" ht="12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3"/>
      <c r="Q162" s="26"/>
      <c r="R162" s="26"/>
      <c r="S162" s="26"/>
      <c r="T162" s="26"/>
      <c r="U162" s="26"/>
      <c r="V162" s="26"/>
      <c r="W162" s="26"/>
      <c r="X162" s="26"/>
    </row>
    <row r="163" spans="1:24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3"/>
      <c r="Q163" s="26"/>
      <c r="R163" s="26"/>
      <c r="S163" s="26"/>
      <c r="T163" s="26"/>
      <c r="U163" s="26"/>
      <c r="V163" s="26"/>
      <c r="W163" s="26"/>
      <c r="X163" s="26"/>
    </row>
    <row r="164" spans="1:24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3"/>
      <c r="Q164" s="26"/>
      <c r="R164" s="26"/>
      <c r="S164" s="26"/>
      <c r="T164" s="26"/>
      <c r="U164" s="26"/>
      <c r="V164" s="26"/>
      <c r="W164" s="26"/>
      <c r="X164" s="26"/>
    </row>
    <row r="165" spans="1:24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3"/>
      <c r="Q165" s="26"/>
      <c r="R165" s="26"/>
      <c r="S165" s="26"/>
      <c r="T165" s="26"/>
      <c r="U165" s="26"/>
      <c r="V165" s="26"/>
      <c r="W165" s="26"/>
      <c r="X165" s="26"/>
    </row>
    <row r="166" spans="1:24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3"/>
      <c r="Q166" s="26"/>
      <c r="R166" s="26"/>
      <c r="S166" s="26"/>
      <c r="T166" s="26"/>
      <c r="U166" s="26"/>
      <c r="V166" s="26"/>
      <c r="W166" s="26"/>
      <c r="X166" s="26"/>
    </row>
    <row r="167" spans="1:24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3"/>
      <c r="Q167" s="26"/>
      <c r="R167" s="26"/>
      <c r="S167" s="26"/>
      <c r="T167" s="26"/>
      <c r="U167" s="26"/>
      <c r="V167" s="26"/>
      <c r="W167" s="26"/>
      <c r="X167" s="26"/>
    </row>
    <row r="168" spans="1:24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3"/>
      <c r="Q168" s="26"/>
      <c r="R168" s="26"/>
      <c r="S168" s="26"/>
      <c r="T168" s="26"/>
      <c r="U168" s="26"/>
      <c r="V168" s="26"/>
      <c r="W168" s="26"/>
      <c r="X168" s="26"/>
    </row>
    <row r="169" spans="1:24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33"/>
      <c r="Q169" s="26"/>
      <c r="R169" s="26"/>
      <c r="S169" s="26"/>
      <c r="T169" s="26"/>
      <c r="U169" s="26"/>
      <c r="V169" s="26"/>
      <c r="W169" s="26"/>
      <c r="X169" s="26"/>
    </row>
    <row r="170" spans="1:24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3"/>
      <c r="Q170" s="26"/>
      <c r="R170" s="26"/>
      <c r="S170" s="26"/>
      <c r="T170" s="26"/>
      <c r="U170" s="26"/>
      <c r="V170" s="26"/>
      <c r="W170" s="26"/>
      <c r="X170" s="26"/>
    </row>
    <row r="171" spans="1:24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3"/>
      <c r="Q171" s="26"/>
      <c r="R171" s="26"/>
      <c r="S171" s="26"/>
      <c r="T171" s="26"/>
      <c r="U171" s="26"/>
      <c r="V171" s="26"/>
      <c r="W171" s="26"/>
      <c r="X171" s="26"/>
    </row>
    <row r="172" spans="1:24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3"/>
      <c r="Q172" s="26"/>
      <c r="R172" s="26"/>
      <c r="S172" s="26"/>
      <c r="T172" s="26"/>
      <c r="U172" s="26"/>
      <c r="V172" s="26"/>
      <c r="W172" s="26"/>
      <c r="X172" s="26"/>
    </row>
    <row r="173" spans="1:24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3"/>
      <c r="Q173" s="26"/>
      <c r="R173" s="26"/>
      <c r="S173" s="26"/>
      <c r="T173" s="26"/>
      <c r="U173" s="26"/>
      <c r="V173" s="26"/>
      <c r="W173" s="26"/>
      <c r="X173" s="26"/>
    </row>
    <row r="174" spans="1:24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3"/>
      <c r="Q174" s="26"/>
      <c r="R174" s="26"/>
      <c r="S174" s="26"/>
      <c r="T174" s="26"/>
      <c r="U174" s="26"/>
      <c r="V174" s="26"/>
      <c r="W174" s="26"/>
      <c r="X174" s="26"/>
    </row>
    <row r="175" spans="1:24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3"/>
      <c r="Q175" s="26"/>
      <c r="R175" s="26"/>
      <c r="S175" s="26"/>
      <c r="T175" s="26"/>
      <c r="U175" s="26"/>
      <c r="V175" s="26"/>
      <c r="W175" s="26"/>
      <c r="X175" s="26"/>
    </row>
    <row r="176" spans="1:24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3"/>
      <c r="Q176" s="26"/>
      <c r="R176" s="26"/>
      <c r="S176" s="26"/>
      <c r="T176" s="26"/>
      <c r="U176" s="26"/>
      <c r="V176" s="26"/>
      <c r="W176" s="26"/>
      <c r="X176" s="26"/>
    </row>
    <row r="177" spans="1:24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3"/>
      <c r="Q177" s="26"/>
      <c r="R177" s="26"/>
      <c r="S177" s="26"/>
      <c r="T177" s="26"/>
      <c r="U177" s="26"/>
      <c r="V177" s="26"/>
      <c r="W177" s="26"/>
      <c r="X177" s="26"/>
    </row>
    <row r="178" spans="1:24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3"/>
      <c r="Q178" s="26"/>
      <c r="R178" s="26"/>
      <c r="S178" s="26"/>
      <c r="T178" s="26"/>
      <c r="U178" s="26"/>
      <c r="V178" s="26"/>
      <c r="W178" s="26"/>
      <c r="X178" s="26"/>
    </row>
    <row r="179" spans="1:24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3"/>
      <c r="Q179" s="26"/>
      <c r="R179" s="26"/>
      <c r="S179" s="26"/>
      <c r="T179" s="26"/>
      <c r="U179" s="26"/>
      <c r="V179" s="26"/>
      <c r="W179" s="26"/>
      <c r="X179" s="26"/>
    </row>
    <row r="180" spans="1:24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3"/>
      <c r="Q180" s="26"/>
      <c r="R180" s="26"/>
      <c r="S180" s="26"/>
      <c r="T180" s="26"/>
      <c r="U180" s="26"/>
      <c r="V180" s="26"/>
      <c r="W180" s="26"/>
      <c r="X180" s="26"/>
    </row>
    <row r="181" spans="1:24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3"/>
      <c r="Q181" s="26"/>
      <c r="R181" s="26"/>
      <c r="S181" s="26"/>
      <c r="T181" s="26"/>
      <c r="U181" s="26"/>
      <c r="V181" s="26"/>
      <c r="W181" s="26"/>
      <c r="X181" s="26"/>
    </row>
    <row r="182" spans="1:24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3"/>
      <c r="Q182" s="26"/>
      <c r="R182" s="26"/>
      <c r="S182" s="26"/>
      <c r="T182" s="26"/>
      <c r="U182" s="26"/>
      <c r="V182" s="26"/>
      <c r="W182" s="26"/>
      <c r="X182" s="26"/>
    </row>
    <row r="183" spans="1:24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3"/>
      <c r="Q183" s="26"/>
      <c r="R183" s="26"/>
      <c r="S183" s="26"/>
      <c r="T183" s="26"/>
      <c r="U183" s="26"/>
      <c r="V183" s="26"/>
      <c r="W183" s="26"/>
      <c r="X183" s="26"/>
    </row>
    <row r="184" spans="1:24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33"/>
      <c r="Q184" s="26"/>
      <c r="R184" s="26"/>
      <c r="S184" s="26"/>
      <c r="T184" s="26"/>
      <c r="U184" s="26"/>
      <c r="V184" s="26"/>
      <c r="W184" s="26"/>
      <c r="X184" s="26"/>
    </row>
    <row r="185" spans="1:24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3"/>
      <c r="Q185" s="26"/>
      <c r="R185" s="26"/>
      <c r="S185" s="26"/>
      <c r="T185" s="26"/>
      <c r="U185" s="26"/>
      <c r="V185" s="26"/>
      <c r="W185" s="26"/>
      <c r="X185" s="26"/>
    </row>
    <row r="186" spans="1:24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3"/>
      <c r="Q186" s="26"/>
      <c r="R186" s="26"/>
      <c r="S186" s="26"/>
      <c r="T186" s="26"/>
      <c r="U186" s="26"/>
      <c r="V186" s="26"/>
      <c r="W186" s="26"/>
      <c r="X186" s="26"/>
    </row>
    <row r="187" spans="1:24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3"/>
      <c r="Q187" s="26"/>
      <c r="R187" s="26"/>
      <c r="S187" s="26"/>
      <c r="T187" s="26"/>
      <c r="U187" s="26"/>
      <c r="V187" s="26"/>
      <c r="W187" s="26"/>
      <c r="X187" s="26"/>
    </row>
    <row r="188" spans="1:24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3"/>
      <c r="Q188" s="26"/>
      <c r="R188" s="26"/>
      <c r="S188" s="26"/>
      <c r="T188" s="26"/>
      <c r="U188" s="26"/>
      <c r="V188" s="26"/>
      <c r="W188" s="26"/>
      <c r="X188" s="26"/>
    </row>
    <row r="189" spans="1:24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3"/>
      <c r="Q189" s="26"/>
      <c r="R189" s="26"/>
      <c r="S189" s="26"/>
      <c r="T189" s="26"/>
      <c r="U189" s="26"/>
      <c r="V189" s="26"/>
      <c r="W189" s="26"/>
      <c r="X189" s="26"/>
    </row>
    <row r="190" spans="1:24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3"/>
      <c r="Q190" s="26"/>
      <c r="R190" s="26"/>
      <c r="S190" s="26"/>
      <c r="T190" s="26"/>
      <c r="U190" s="26"/>
      <c r="V190" s="26"/>
      <c r="W190" s="26"/>
      <c r="X190" s="26"/>
    </row>
    <row r="191" spans="1:24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33"/>
      <c r="Q191" s="26"/>
      <c r="R191" s="26"/>
      <c r="S191" s="26"/>
      <c r="T191" s="26"/>
      <c r="U191" s="26"/>
      <c r="V191" s="26"/>
      <c r="W191" s="26"/>
      <c r="X191" s="26"/>
    </row>
    <row r="192" spans="1:24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3"/>
      <c r="Q192" s="26"/>
      <c r="R192" s="26"/>
      <c r="S192" s="26"/>
      <c r="T192" s="26"/>
      <c r="U192" s="26"/>
      <c r="V192" s="26"/>
      <c r="W192" s="26"/>
      <c r="X192" s="26"/>
    </row>
    <row r="193" spans="1:24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3"/>
      <c r="Q193" s="26"/>
      <c r="R193" s="26"/>
      <c r="S193" s="26"/>
      <c r="T193" s="26"/>
      <c r="U193" s="26"/>
      <c r="V193" s="26"/>
      <c r="W193" s="26"/>
      <c r="X193" s="26"/>
    </row>
    <row r="194" spans="1:24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3"/>
      <c r="Q194" s="26"/>
      <c r="R194" s="26"/>
      <c r="S194" s="26"/>
      <c r="T194" s="26"/>
      <c r="U194" s="26"/>
      <c r="V194" s="26"/>
      <c r="W194" s="26"/>
      <c r="X194" s="26"/>
    </row>
    <row r="195" spans="1:24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33"/>
      <c r="Q195" s="26"/>
      <c r="R195" s="26"/>
      <c r="S195" s="26"/>
      <c r="T195" s="26"/>
      <c r="U195" s="26"/>
      <c r="V195" s="26"/>
      <c r="W195" s="26"/>
      <c r="X195" s="26"/>
    </row>
    <row r="196" spans="1:24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3"/>
      <c r="Q196" s="26"/>
      <c r="R196" s="26"/>
      <c r="S196" s="26"/>
      <c r="T196" s="26"/>
      <c r="U196" s="26"/>
      <c r="V196" s="26"/>
      <c r="W196" s="26"/>
      <c r="X196" s="26"/>
    </row>
    <row r="197" spans="1:24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3"/>
      <c r="Q197" s="26"/>
      <c r="R197" s="26"/>
      <c r="S197" s="26"/>
      <c r="T197" s="26"/>
      <c r="U197" s="26"/>
      <c r="V197" s="26"/>
      <c r="W197" s="26"/>
      <c r="X197" s="26"/>
    </row>
    <row r="198" spans="1:24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3"/>
      <c r="Q198" s="26"/>
      <c r="R198" s="26"/>
      <c r="S198" s="26"/>
      <c r="T198" s="26"/>
      <c r="U198" s="26"/>
      <c r="V198" s="26"/>
      <c r="W198" s="26"/>
      <c r="X198" s="26"/>
    </row>
    <row r="199" spans="1:24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3"/>
      <c r="Q199" s="26"/>
      <c r="R199" s="26"/>
      <c r="S199" s="26"/>
      <c r="T199" s="26"/>
      <c r="U199" s="26"/>
      <c r="V199" s="26"/>
      <c r="W199" s="26"/>
      <c r="X199" s="26"/>
    </row>
    <row r="200" spans="1:24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3"/>
      <c r="Q200" s="26"/>
      <c r="R200" s="26"/>
      <c r="S200" s="26"/>
      <c r="T200" s="26"/>
      <c r="U200" s="26"/>
      <c r="V200" s="26"/>
      <c r="W200" s="26"/>
      <c r="X200" s="26"/>
    </row>
    <row r="201" spans="1:24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3"/>
      <c r="Q201" s="26"/>
      <c r="R201" s="26"/>
      <c r="S201" s="26"/>
      <c r="T201" s="26"/>
      <c r="U201" s="26"/>
      <c r="V201" s="26"/>
      <c r="W201" s="26"/>
      <c r="X201" s="26"/>
    </row>
    <row r="202" spans="1:24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3"/>
      <c r="Q202" s="26"/>
      <c r="R202" s="26"/>
      <c r="S202" s="26"/>
      <c r="T202" s="26"/>
      <c r="U202" s="26"/>
      <c r="V202" s="26"/>
      <c r="W202" s="26"/>
      <c r="X202" s="26"/>
    </row>
    <row r="203" spans="1:24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3"/>
      <c r="Q203" s="26"/>
      <c r="R203" s="26"/>
      <c r="S203" s="26"/>
      <c r="T203" s="26"/>
      <c r="U203" s="26"/>
      <c r="V203" s="26"/>
      <c r="W203" s="26"/>
      <c r="X203" s="26"/>
    </row>
    <row r="204" spans="1:24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3"/>
      <c r="Q204" s="26"/>
      <c r="R204" s="26"/>
      <c r="S204" s="26"/>
      <c r="T204" s="26"/>
      <c r="U204" s="26"/>
      <c r="V204" s="26"/>
      <c r="W204" s="26"/>
      <c r="X204" s="26"/>
    </row>
    <row r="205" spans="1:24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3"/>
      <c r="Q205" s="26"/>
      <c r="R205" s="26"/>
      <c r="S205" s="26"/>
      <c r="T205" s="26"/>
      <c r="U205" s="26"/>
      <c r="V205" s="26"/>
      <c r="W205" s="26"/>
      <c r="X205" s="26"/>
    </row>
    <row r="206" spans="1:24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3"/>
      <c r="Q206" s="26"/>
      <c r="R206" s="26"/>
      <c r="S206" s="26"/>
      <c r="T206" s="26"/>
      <c r="U206" s="26"/>
      <c r="V206" s="26"/>
      <c r="W206" s="26"/>
      <c r="X206" s="26"/>
    </row>
    <row r="207" spans="1:24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3"/>
      <c r="Q207" s="26"/>
      <c r="R207" s="26"/>
      <c r="S207" s="26"/>
      <c r="T207" s="26"/>
      <c r="U207" s="26"/>
      <c r="V207" s="26"/>
      <c r="W207" s="26"/>
      <c r="X207" s="26"/>
    </row>
    <row r="208" spans="1:24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3"/>
      <c r="Q208" s="26"/>
      <c r="R208" s="26"/>
      <c r="S208" s="26"/>
      <c r="T208" s="26"/>
      <c r="U208" s="26"/>
      <c r="V208" s="26"/>
      <c r="W208" s="26"/>
      <c r="X208" s="26"/>
    </row>
    <row r="209" spans="1:24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3"/>
      <c r="Q209" s="26"/>
      <c r="R209" s="26"/>
      <c r="S209" s="26"/>
      <c r="T209" s="26"/>
      <c r="U209" s="26"/>
      <c r="V209" s="26"/>
      <c r="W209" s="26"/>
      <c r="X209" s="26"/>
    </row>
    <row r="210" spans="1:24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3"/>
      <c r="Q210" s="26"/>
      <c r="R210" s="26"/>
      <c r="S210" s="26"/>
      <c r="T210" s="26"/>
      <c r="U210" s="26"/>
      <c r="V210" s="26"/>
      <c r="W210" s="26"/>
      <c r="X210" s="26"/>
    </row>
    <row r="211" spans="1:24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3"/>
      <c r="Q211" s="26"/>
      <c r="R211" s="26"/>
      <c r="S211" s="26"/>
      <c r="T211" s="26"/>
      <c r="U211" s="26"/>
      <c r="V211" s="26"/>
      <c r="W211" s="26"/>
      <c r="X211" s="26"/>
    </row>
    <row r="212" spans="1:24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33"/>
      <c r="Q212" s="26"/>
      <c r="R212" s="26"/>
      <c r="S212" s="26"/>
      <c r="T212" s="26"/>
      <c r="U212" s="26"/>
      <c r="V212" s="26"/>
      <c r="W212" s="26"/>
      <c r="X212" s="26"/>
    </row>
    <row r="213" spans="1:24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3"/>
      <c r="Q213" s="26"/>
      <c r="R213" s="26"/>
      <c r="S213" s="26"/>
      <c r="T213" s="26"/>
      <c r="U213" s="26"/>
      <c r="V213" s="26"/>
      <c r="W213" s="26"/>
      <c r="X213" s="26"/>
    </row>
    <row r="214" spans="1:24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3"/>
      <c r="Q214" s="26"/>
      <c r="R214" s="26"/>
      <c r="S214" s="26"/>
      <c r="T214" s="26"/>
      <c r="U214" s="26"/>
      <c r="V214" s="26"/>
      <c r="W214" s="26"/>
      <c r="X214" s="26"/>
    </row>
    <row r="215" spans="1:24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3"/>
      <c r="Q215" s="26"/>
      <c r="R215" s="26"/>
      <c r="S215" s="26"/>
      <c r="T215" s="26"/>
      <c r="U215" s="26"/>
      <c r="V215" s="26"/>
      <c r="W215" s="26"/>
      <c r="X215" s="26"/>
    </row>
    <row r="216" spans="1:24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33"/>
      <c r="Q216" s="26"/>
      <c r="R216" s="26"/>
      <c r="S216" s="26"/>
      <c r="T216" s="26"/>
      <c r="U216" s="26"/>
      <c r="V216" s="26"/>
      <c r="W216" s="26"/>
      <c r="X216" s="26"/>
    </row>
    <row r="217" spans="1:24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33"/>
      <c r="Q217" s="26"/>
      <c r="R217" s="26"/>
      <c r="S217" s="26"/>
      <c r="T217" s="26"/>
      <c r="U217" s="26"/>
      <c r="V217" s="26"/>
      <c r="W217" s="26"/>
      <c r="X217" s="26"/>
    </row>
    <row r="218" spans="1:24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3"/>
      <c r="Q218" s="26"/>
      <c r="R218" s="26"/>
      <c r="S218" s="26"/>
      <c r="T218" s="26"/>
      <c r="U218" s="26"/>
      <c r="V218" s="26"/>
      <c r="W218" s="26"/>
      <c r="X218" s="26"/>
    </row>
    <row r="219" spans="1:24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3"/>
      <c r="Q219" s="26"/>
      <c r="R219" s="26"/>
      <c r="S219" s="26"/>
      <c r="T219" s="26"/>
      <c r="U219" s="26"/>
      <c r="V219" s="26"/>
      <c r="W219" s="26"/>
      <c r="X219" s="26"/>
    </row>
    <row r="220" spans="1:24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33"/>
      <c r="Q220" s="26"/>
      <c r="R220" s="26"/>
      <c r="S220" s="26"/>
      <c r="T220" s="26"/>
      <c r="U220" s="26"/>
      <c r="V220" s="26"/>
      <c r="W220" s="26"/>
      <c r="X220" s="26"/>
    </row>
    <row r="221" spans="1:24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33"/>
      <c r="Q221" s="26"/>
      <c r="R221" s="26"/>
      <c r="S221" s="26"/>
      <c r="T221" s="26"/>
      <c r="U221" s="26"/>
      <c r="V221" s="26"/>
      <c r="W221" s="26"/>
      <c r="X221" s="26"/>
    </row>
    <row r="222" spans="1:24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3"/>
      <c r="Q222" s="26"/>
      <c r="R222" s="26"/>
      <c r="S222" s="26"/>
      <c r="T222" s="26"/>
      <c r="U222" s="26"/>
      <c r="V222" s="26"/>
      <c r="W222" s="26"/>
      <c r="X222" s="26"/>
    </row>
    <row r="223" spans="1:24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3"/>
      <c r="Q223" s="26"/>
      <c r="R223" s="26"/>
      <c r="S223" s="26"/>
      <c r="T223" s="26"/>
      <c r="U223" s="26"/>
      <c r="V223" s="26"/>
      <c r="W223" s="26"/>
      <c r="X223" s="26"/>
    </row>
    <row r="224" spans="1:24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3"/>
      <c r="Q224" s="26"/>
      <c r="R224" s="26"/>
      <c r="S224" s="26"/>
      <c r="T224" s="26"/>
      <c r="U224" s="26"/>
      <c r="V224" s="26"/>
      <c r="W224" s="26"/>
      <c r="X224" s="26"/>
    </row>
    <row r="225" spans="1:24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3"/>
      <c r="Q225" s="26"/>
      <c r="R225" s="26"/>
      <c r="S225" s="26"/>
      <c r="T225" s="26"/>
      <c r="U225" s="26"/>
      <c r="V225" s="26"/>
      <c r="W225" s="26"/>
      <c r="X225" s="26"/>
    </row>
    <row r="226" spans="1:24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3"/>
      <c r="Q226" s="26"/>
      <c r="R226" s="26"/>
      <c r="S226" s="26"/>
      <c r="T226" s="26"/>
      <c r="U226" s="26"/>
      <c r="V226" s="26"/>
      <c r="W226" s="26"/>
      <c r="X226" s="26"/>
    </row>
    <row r="227" spans="1:24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3"/>
      <c r="Q227" s="26"/>
      <c r="R227" s="26"/>
      <c r="S227" s="26"/>
      <c r="T227" s="26"/>
      <c r="U227" s="26"/>
      <c r="V227" s="26"/>
      <c r="W227" s="26"/>
      <c r="X227" s="26"/>
    </row>
    <row r="228" spans="1:24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3"/>
      <c r="Q228" s="26"/>
      <c r="R228" s="26"/>
      <c r="S228" s="26"/>
      <c r="T228" s="26"/>
      <c r="U228" s="26"/>
      <c r="V228" s="26"/>
      <c r="W228" s="26"/>
      <c r="X228" s="26"/>
    </row>
    <row r="229" spans="1:24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33"/>
      <c r="Q229" s="26"/>
      <c r="R229" s="26"/>
      <c r="S229" s="26"/>
      <c r="T229" s="26"/>
      <c r="U229" s="26"/>
      <c r="V229" s="26"/>
      <c r="W229" s="26"/>
      <c r="X229" s="2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</sheetData>
  <sheetProtection/>
  <mergeCells count="2">
    <mergeCell ref="K9:M9"/>
    <mergeCell ref="F10:G10"/>
  </mergeCells>
  <dataValidations count="1">
    <dataValidation type="custom" allowBlank="1" showInputMessage="1" showErrorMessage="1" prompt=" - " sqref="A12:M23">
      <formula1>#REF!&lt;&gt;""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E19" sqref="E19"/>
    </sheetView>
  </sheetViews>
  <sheetFormatPr defaultColWidth="11.421875" defaultRowHeight="15"/>
  <cols>
    <col min="1" max="1" width="9.421875" style="0" customWidth="1"/>
    <col min="4" max="4" width="8.7109375" style="0" customWidth="1"/>
    <col min="6" max="6" width="7.7109375" style="0" customWidth="1"/>
    <col min="7" max="7" width="10.28125" style="0" customWidth="1"/>
    <col min="8" max="8" width="7.57421875" style="0" customWidth="1"/>
    <col min="9" max="9" width="6.7109375" style="0" customWidth="1"/>
    <col min="10" max="10" width="10.8515625" style="0" customWidth="1"/>
    <col min="11" max="13" width="0" style="0" hidden="1" customWidth="1"/>
    <col min="14" max="14" width="15.421875" style="0" customWidth="1"/>
    <col min="15" max="15" width="9.140625" style="0" customWidth="1"/>
    <col min="16" max="16" width="8.00390625" style="0" customWidth="1"/>
  </cols>
  <sheetData>
    <row r="1" spans="1:16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 t="s">
        <v>1</v>
      </c>
      <c r="B3" s="4" t="s">
        <v>2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4.25">
      <c r="A5" s="5" t="s">
        <v>368</v>
      </c>
      <c r="B5" s="5"/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4"/>
    </row>
    <row r="7" spans="1:16" ht="14.25">
      <c r="A7" s="19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"/>
      <c r="P7" s="4"/>
    </row>
    <row r="8" spans="1:16" ht="15" thickBot="1">
      <c r="A8" s="19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"/>
      <c r="P8" s="4"/>
    </row>
    <row r="9" spans="1:16" ht="34.5" customHeight="1">
      <c r="A9" s="29"/>
      <c r="B9" s="9"/>
      <c r="C9" s="9"/>
      <c r="D9" s="9"/>
      <c r="E9" s="14"/>
      <c r="F9" s="14"/>
      <c r="G9" s="14"/>
      <c r="H9" s="14"/>
      <c r="I9" s="14"/>
      <c r="J9" s="14"/>
      <c r="K9" s="228" t="s">
        <v>214</v>
      </c>
      <c r="L9" s="226"/>
      <c r="M9" s="227"/>
      <c r="N9" s="12"/>
      <c r="O9" s="14"/>
      <c r="P9" s="14"/>
    </row>
    <row r="10" spans="1:16" ht="36">
      <c r="A10" s="14"/>
      <c r="B10" s="14"/>
      <c r="C10" s="14"/>
      <c r="D10" s="75" t="s">
        <v>11</v>
      </c>
      <c r="E10" s="75" t="s">
        <v>369</v>
      </c>
      <c r="F10" s="231" t="s">
        <v>370</v>
      </c>
      <c r="G10" s="232"/>
      <c r="H10" s="231" t="s">
        <v>7</v>
      </c>
      <c r="I10" s="232"/>
      <c r="J10" s="213" t="s">
        <v>12</v>
      </c>
      <c r="K10" s="75"/>
      <c r="L10" s="75"/>
      <c r="M10" s="75"/>
      <c r="N10" s="75" t="s">
        <v>371</v>
      </c>
      <c r="O10" s="75" t="s">
        <v>8</v>
      </c>
      <c r="P10" s="75" t="s">
        <v>9</v>
      </c>
    </row>
    <row r="11" spans="1:16" ht="24">
      <c r="A11" s="75" t="s">
        <v>15</v>
      </c>
      <c r="B11" s="75" t="s">
        <v>16</v>
      </c>
      <c r="C11" s="75" t="s">
        <v>17</v>
      </c>
      <c r="D11" s="214">
        <v>2020</v>
      </c>
      <c r="E11" s="214">
        <v>2020</v>
      </c>
      <c r="F11" s="75" t="s">
        <v>20</v>
      </c>
      <c r="G11" s="214">
        <v>2020</v>
      </c>
      <c r="H11" s="75" t="s">
        <v>372</v>
      </c>
      <c r="I11" s="214">
        <v>2020</v>
      </c>
      <c r="J11" s="214">
        <v>2020</v>
      </c>
      <c r="K11" s="214">
        <v>2020</v>
      </c>
      <c r="L11" s="214">
        <v>2020</v>
      </c>
      <c r="M11" s="214">
        <v>2020</v>
      </c>
      <c r="N11" s="214">
        <v>2020</v>
      </c>
      <c r="O11" s="214">
        <v>2020</v>
      </c>
      <c r="P11" s="214">
        <v>2020</v>
      </c>
    </row>
    <row r="12" spans="1:16" ht="20.25">
      <c r="A12" s="86" t="s">
        <v>83</v>
      </c>
      <c r="B12" s="215" t="s">
        <v>49</v>
      </c>
      <c r="C12" s="192" t="s">
        <v>50</v>
      </c>
      <c r="D12" s="210">
        <v>0</v>
      </c>
      <c r="E12" s="194">
        <v>0</v>
      </c>
      <c r="F12" s="192">
        <v>16</v>
      </c>
      <c r="G12" s="210">
        <v>0</v>
      </c>
      <c r="H12" s="192"/>
      <c r="I12" s="210">
        <v>0</v>
      </c>
      <c r="J12" s="210">
        <v>0</v>
      </c>
      <c r="K12" s="210"/>
      <c r="L12" s="210"/>
      <c r="M12" s="210"/>
      <c r="N12" s="211">
        <v>0</v>
      </c>
      <c r="O12" s="210"/>
      <c r="P12" s="212">
        <v>0</v>
      </c>
    </row>
    <row r="13" spans="1:16" ht="20.25">
      <c r="A13" s="86" t="s">
        <v>45</v>
      </c>
      <c r="B13" s="216" t="s">
        <v>46</v>
      </c>
      <c r="C13" s="195" t="s">
        <v>50</v>
      </c>
      <c r="D13" s="193">
        <v>0</v>
      </c>
      <c r="E13" s="193">
        <v>0</v>
      </c>
      <c r="F13" s="195">
        <v>18</v>
      </c>
      <c r="G13" s="193">
        <v>0</v>
      </c>
      <c r="H13" s="195"/>
      <c r="I13" s="193">
        <v>0</v>
      </c>
      <c r="J13" s="193">
        <v>0</v>
      </c>
      <c r="K13" s="193"/>
      <c r="L13" s="193"/>
      <c r="M13" s="193"/>
      <c r="N13" s="196">
        <v>0</v>
      </c>
      <c r="O13" s="193"/>
      <c r="P13" s="197">
        <v>0</v>
      </c>
    </row>
    <row r="14" spans="1:16" ht="20.25">
      <c r="A14" s="76" t="s">
        <v>62</v>
      </c>
      <c r="B14" s="216" t="s">
        <v>58</v>
      </c>
      <c r="C14" s="195" t="s">
        <v>40</v>
      </c>
      <c r="D14" s="193">
        <v>0</v>
      </c>
      <c r="E14" s="193">
        <v>0</v>
      </c>
      <c r="F14" s="195">
        <v>12</v>
      </c>
      <c r="G14" s="193">
        <v>0</v>
      </c>
      <c r="H14" s="195"/>
      <c r="I14" s="193">
        <v>0</v>
      </c>
      <c r="J14" s="193">
        <v>0</v>
      </c>
      <c r="K14" s="193"/>
      <c r="L14" s="193"/>
      <c r="M14" s="193"/>
      <c r="N14" s="196">
        <v>0</v>
      </c>
      <c r="O14" s="193"/>
      <c r="P14" s="197">
        <v>0</v>
      </c>
    </row>
    <row r="15" spans="1:16" ht="20.25">
      <c r="A15" s="76" t="s">
        <v>64</v>
      </c>
      <c r="B15" s="216" t="s">
        <v>58</v>
      </c>
      <c r="C15" s="195" t="s">
        <v>40</v>
      </c>
      <c r="D15" s="193">
        <v>0</v>
      </c>
      <c r="E15" s="193">
        <v>0</v>
      </c>
      <c r="F15" s="195">
        <v>12</v>
      </c>
      <c r="G15" s="193">
        <v>0</v>
      </c>
      <c r="H15" s="195"/>
      <c r="I15" s="193">
        <v>0</v>
      </c>
      <c r="J15" s="193">
        <v>0</v>
      </c>
      <c r="K15" s="193"/>
      <c r="L15" s="193"/>
      <c r="M15" s="193"/>
      <c r="N15" s="196">
        <v>0</v>
      </c>
      <c r="O15" s="193"/>
      <c r="P15" s="197">
        <v>0</v>
      </c>
    </row>
    <row r="16" spans="1:16" ht="20.25">
      <c r="A16" s="76" t="s">
        <v>67</v>
      </c>
      <c r="B16" s="216" t="s">
        <v>58</v>
      </c>
      <c r="C16" s="195" t="s">
        <v>40</v>
      </c>
      <c r="D16" s="193">
        <v>0</v>
      </c>
      <c r="E16" s="193">
        <v>0</v>
      </c>
      <c r="F16" s="195">
        <v>12</v>
      </c>
      <c r="G16" s="193">
        <v>0</v>
      </c>
      <c r="H16" s="195"/>
      <c r="I16" s="193">
        <v>0</v>
      </c>
      <c r="J16" s="193">
        <v>0</v>
      </c>
      <c r="K16" s="193"/>
      <c r="L16" s="193"/>
      <c r="M16" s="193"/>
      <c r="N16" s="196">
        <v>0</v>
      </c>
      <c r="O16" s="193"/>
      <c r="P16" s="197">
        <v>0</v>
      </c>
    </row>
  </sheetData>
  <sheetProtection/>
  <mergeCells count="3">
    <mergeCell ref="K9:M9"/>
    <mergeCell ref="F10:G10"/>
    <mergeCell ref="H10:I10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O263"/>
  <sheetViews>
    <sheetView zoomScalePageLayoutView="0" workbookViewId="0" topLeftCell="A1">
      <selection activeCell="B57" sqref="B57"/>
    </sheetView>
  </sheetViews>
  <sheetFormatPr defaultColWidth="14.421875" defaultRowHeight="15" customHeight="1"/>
  <cols>
    <col min="1" max="1" width="31.57421875" style="0" customWidth="1"/>
    <col min="2" max="7" width="8.7109375" style="0" customWidth="1"/>
    <col min="8" max="10" width="8.7109375" style="0" hidden="1" customWidth="1"/>
    <col min="11" max="11" width="8.7109375" style="0" customWidth="1"/>
    <col min="12" max="12" width="11.140625" style="0" customWidth="1"/>
    <col min="13" max="13" width="8.7109375" style="0" customWidth="1"/>
    <col min="14" max="14" width="11.57421875" style="0" customWidth="1"/>
    <col min="15" max="15" width="18.7109375" style="0" customWidth="1"/>
  </cols>
  <sheetData>
    <row r="1" spans="1:15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 t="s">
        <v>1</v>
      </c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</row>
    <row r="5" spans="1:15" ht="12.75" customHeight="1">
      <c r="A5" s="5" t="s">
        <v>21</v>
      </c>
      <c r="B5" s="5"/>
      <c r="C5" s="5"/>
      <c r="D5" s="5"/>
      <c r="E5" s="67"/>
      <c r="F5" s="67"/>
      <c r="G5" s="67"/>
      <c r="H5" s="67"/>
      <c r="I5" s="67"/>
      <c r="J5" s="67"/>
      <c r="K5" s="67"/>
      <c r="L5" s="4"/>
      <c r="M5" s="4"/>
      <c r="N5" s="4"/>
      <c r="O5" s="4"/>
    </row>
    <row r="6" spans="1:1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56" customFormat="1" ht="57" customHeight="1">
      <c r="A7" s="233"/>
      <c r="B7" s="234"/>
      <c r="C7" s="235"/>
      <c r="D7" s="65"/>
      <c r="E7" s="65"/>
      <c r="F7" s="65"/>
      <c r="G7" s="65"/>
      <c r="H7" s="65"/>
      <c r="I7" s="65"/>
      <c r="J7" s="65"/>
      <c r="K7" s="65"/>
      <c r="L7" s="65"/>
      <c r="M7" s="66"/>
      <c r="N7" s="65"/>
      <c r="O7" s="65"/>
    </row>
    <row r="8" spans="1:15" ht="11.2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" customHeight="1" thickBot="1">
      <c r="A9" s="16"/>
      <c r="B9" s="13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7" customHeight="1">
      <c r="A10" s="14"/>
      <c r="B10" s="14"/>
      <c r="C10" s="14"/>
      <c r="D10" s="14"/>
      <c r="E10" s="14"/>
      <c r="F10" s="14"/>
      <c r="G10" s="14"/>
      <c r="H10" s="236"/>
      <c r="I10" s="236"/>
      <c r="J10" s="237"/>
      <c r="K10" s="12"/>
      <c r="L10" s="14"/>
      <c r="M10" s="14"/>
      <c r="N10" s="14"/>
      <c r="O10" s="2"/>
    </row>
    <row r="11" spans="1:15" ht="27" customHeight="1">
      <c r="A11" s="14"/>
      <c r="B11" s="113" t="s">
        <v>11</v>
      </c>
      <c r="C11" s="113" t="s">
        <v>357</v>
      </c>
      <c r="D11" s="113" t="s">
        <v>358</v>
      </c>
      <c r="E11" s="113" t="s">
        <v>351</v>
      </c>
      <c r="F11" s="113" t="s">
        <v>352</v>
      </c>
      <c r="G11" s="113" t="s">
        <v>355</v>
      </c>
      <c r="H11" s="113"/>
      <c r="I11" s="113"/>
      <c r="J11" s="113"/>
      <c r="K11" s="113" t="s">
        <v>353</v>
      </c>
      <c r="L11" s="113" t="s">
        <v>359</v>
      </c>
      <c r="M11" s="113" t="s">
        <v>9</v>
      </c>
      <c r="N11" s="14"/>
      <c r="O11" s="14"/>
    </row>
    <row r="12" spans="1:15" ht="27" customHeight="1">
      <c r="A12" s="116" t="s">
        <v>364</v>
      </c>
      <c r="B12" s="114">
        <v>2020</v>
      </c>
      <c r="C12" s="114">
        <v>2020</v>
      </c>
      <c r="D12" s="114">
        <v>2020</v>
      </c>
      <c r="E12" s="114">
        <v>2020</v>
      </c>
      <c r="F12" s="114">
        <v>2020</v>
      </c>
      <c r="G12" s="114">
        <v>2020</v>
      </c>
      <c r="H12" s="114">
        <v>2020</v>
      </c>
      <c r="I12" s="114">
        <v>2020</v>
      </c>
      <c r="J12" s="114">
        <v>2020</v>
      </c>
      <c r="K12" s="114">
        <v>2020</v>
      </c>
      <c r="L12" s="114">
        <v>2020</v>
      </c>
      <c r="M12" s="114">
        <v>2020</v>
      </c>
      <c r="N12" s="12"/>
      <c r="O12" s="12"/>
    </row>
    <row r="13" spans="1:15" ht="12" customHeight="1">
      <c r="A13" s="86"/>
      <c r="B13" s="87">
        <v>7469.71</v>
      </c>
      <c r="C13" s="87"/>
      <c r="D13" s="87"/>
      <c r="E13" s="87"/>
      <c r="F13" s="87"/>
      <c r="G13" s="87"/>
      <c r="H13" s="87"/>
      <c r="I13" s="87"/>
      <c r="J13" s="87"/>
      <c r="K13" s="85">
        <v>7469.71</v>
      </c>
      <c r="L13" s="87">
        <f>K13*30/100</f>
        <v>2240.913</v>
      </c>
      <c r="M13" s="85">
        <f aca="true" t="shared" si="0" ref="M13:M56">+K13+L13</f>
        <v>9710.623</v>
      </c>
      <c r="N13" s="14"/>
      <c r="O13" s="14"/>
    </row>
    <row r="14" spans="1:15" ht="12" customHeight="1" hidden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5">
        <f aca="true" t="shared" si="1" ref="K14:K56">+B14+C14+D14+E14+F14+G14+H14+I14+J14</f>
        <v>0</v>
      </c>
      <c r="L14" s="87"/>
      <c r="M14" s="85">
        <f t="shared" si="0"/>
        <v>0</v>
      </c>
      <c r="N14" s="19"/>
      <c r="O14" s="19"/>
    </row>
    <row r="15" spans="1:15" ht="12" customHeight="1" hidden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5">
        <f t="shared" si="1"/>
        <v>0</v>
      </c>
      <c r="L15" s="87"/>
      <c r="M15" s="85">
        <f t="shared" si="0"/>
        <v>0</v>
      </c>
      <c r="N15" s="19"/>
      <c r="O15" s="19"/>
    </row>
    <row r="16" spans="1:15" ht="12" customHeight="1" hidden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5">
        <f t="shared" si="1"/>
        <v>0</v>
      </c>
      <c r="L16" s="87"/>
      <c r="M16" s="85">
        <f t="shared" si="0"/>
        <v>0</v>
      </c>
      <c r="N16" s="19"/>
      <c r="O16" s="19"/>
    </row>
    <row r="17" spans="1:15" ht="12" customHeight="1" hidden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5">
        <f t="shared" si="1"/>
        <v>0</v>
      </c>
      <c r="L17" s="87"/>
      <c r="M17" s="85">
        <f t="shared" si="0"/>
        <v>0</v>
      </c>
      <c r="N17" s="19"/>
      <c r="O17" s="19"/>
    </row>
    <row r="18" spans="1:15" ht="12" customHeight="1" hidden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5">
        <f t="shared" si="1"/>
        <v>0</v>
      </c>
      <c r="L18" s="87"/>
      <c r="M18" s="85">
        <f t="shared" si="0"/>
        <v>0</v>
      </c>
      <c r="N18" s="19"/>
      <c r="O18" s="19"/>
    </row>
    <row r="19" spans="1:15" ht="12" customHeight="1" hidden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5">
        <f t="shared" si="1"/>
        <v>0</v>
      </c>
      <c r="L19" s="87"/>
      <c r="M19" s="85">
        <f t="shared" si="0"/>
        <v>0</v>
      </c>
      <c r="N19" s="19"/>
      <c r="O19" s="19"/>
    </row>
    <row r="20" spans="1:15" ht="12" customHeight="1" hidden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5">
        <f t="shared" si="1"/>
        <v>0</v>
      </c>
      <c r="L20" s="87"/>
      <c r="M20" s="85">
        <f t="shared" si="0"/>
        <v>0</v>
      </c>
      <c r="N20" s="19"/>
      <c r="O20" s="19"/>
    </row>
    <row r="21" spans="1:15" ht="12" customHeight="1" hidden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5">
        <f t="shared" si="1"/>
        <v>0</v>
      </c>
      <c r="L21" s="87"/>
      <c r="M21" s="85">
        <f t="shared" si="0"/>
        <v>0</v>
      </c>
      <c r="N21" s="19"/>
      <c r="O21" s="19"/>
    </row>
    <row r="22" spans="1:15" ht="12" customHeight="1" hidden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5">
        <f t="shared" si="1"/>
        <v>0</v>
      </c>
      <c r="L22" s="87"/>
      <c r="M22" s="85">
        <f t="shared" si="0"/>
        <v>0</v>
      </c>
      <c r="N22" s="19"/>
      <c r="O22" s="19"/>
    </row>
    <row r="23" spans="1:15" ht="12" customHeight="1" hidden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5">
        <f t="shared" si="1"/>
        <v>0</v>
      </c>
      <c r="L23" s="87"/>
      <c r="M23" s="85">
        <f t="shared" si="0"/>
        <v>0</v>
      </c>
      <c r="N23" s="19"/>
      <c r="O23" s="19"/>
    </row>
    <row r="24" spans="1:15" ht="12" customHeight="1" hidden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5">
        <f t="shared" si="1"/>
        <v>0</v>
      </c>
      <c r="L24" s="87"/>
      <c r="M24" s="85">
        <f t="shared" si="0"/>
        <v>0</v>
      </c>
      <c r="N24" s="19"/>
      <c r="O24" s="19"/>
    </row>
    <row r="25" spans="1:15" ht="12" customHeight="1" hidden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5">
        <f t="shared" si="1"/>
        <v>0</v>
      </c>
      <c r="L25" s="87"/>
      <c r="M25" s="85">
        <f t="shared" si="0"/>
        <v>0</v>
      </c>
      <c r="N25" s="19"/>
      <c r="O25" s="19"/>
    </row>
    <row r="26" spans="1:15" ht="12" customHeight="1" hidden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5">
        <f t="shared" si="1"/>
        <v>0</v>
      </c>
      <c r="L26" s="87"/>
      <c r="M26" s="85">
        <f t="shared" si="0"/>
        <v>0</v>
      </c>
      <c r="N26" s="19"/>
      <c r="O26" s="19"/>
    </row>
    <row r="27" spans="1:15" ht="12" customHeight="1" hidden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5">
        <f t="shared" si="1"/>
        <v>0</v>
      </c>
      <c r="L27" s="87"/>
      <c r="M27" s="85">
        <f t="shared" si="0"/>
        <v>0</v>
      </c>
      <c r="N27" s="19"/>
      <c r="O27" s="19"/>
    </row>
    <row r="28" spans="1:15" ht="12" customHeight="1" hidden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5">
        <f t="shared" si="1"/>
        <v>0</v>
      </c>
      <c r="L28" s="87"/>
      <c r="M28" s="85">
        <f t="shared" si="0"/>
        <v>0</v>
      </c>
      <c r="N28" s="19"/>
      <c r="O28" s="19"/>
    </row>
    <row r="29" spans="1:15" ht="12" customHeight="1" hidden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5">
        <f t="shared" si="1"/>
        <v>0</v>
      </c>
      <c r="L29" s="87"/>
      <c r="M29" s="85">
        <f t="shared" si="0"/>
        <v>0</v>
      </c>
      <c r="N29" s="19"/>
      <c r="O29" s="19"/>
    </row>
    <row r="30" spans="1:15" ht="12" customHeight="1" hidden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5">
        <f t="shared" si="1"/>
        <v>0</v>
      </c>
      <c r="L30" s="87"/>
      <c r="M30" s="85">
        <f t="shared" si="0"/>
        <v>0</v>
      </c>
      <c r="N30" s="19"/>
      <c r="O30" s="19"/>
    </row>
    <row r="31" spans="1:15" ht="12" customHeight="1" hidden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5">
        <f t="shared" si="1"/>
        <v>0</v>
      </c>
      <c r="L31" s="87"/>
      <c r="M31" s="85">
        <f t="shared" si="0"/>
        <v>0</v>
      </c>
      <c r="N31" s="19"/>
      <c r="O31" s="19"/>
    </row>
    <row r="32" spans="1:15" ht="12" customHeight="1" hidden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5">
        <f t="shared" si="1"/>
        <v>0</v>
      </c>
      <c r="L32" s="87"/>
      <c r="M32" s="85">
        <f t="shared" si="0"/>
        <v>0</v>
      </c>
      <c r="N32" s="19"/>
      <c r="O32" s="19"/>
    </row>
    <row r="33" spans="1:15" ht="12" customHeight="1" hidden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5">
        <f t="shared" si="1"/>
        <v>0</v>
      </c>
      <c r="L33" s="87"/>
      <c r="M33" s="85">
        <f t="shared" si="0"/>
        <v>0</v>
      </c>
      <c r="N33" s="19"/>
      <c r="O33" s="19"/>
    </row>
    <row r="34" spans="1:15" ht="12" customHeight="1" hidden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5">
        <f t="shared" si="1"/>
        <v>0</v>
      </c>
      <c r="L34" s="87"/>
      <c r="M34" s="85">
        <f t="shared" si="0"/>
        <v>0</v>
      </c>
      <c r="N34" s="19"/>
      <c r="O34" s="19"/>
    </row>
    <row r="35" spans="1:15" ht="12" customHeight="1" hidden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5">
        <f t="shared" si="1"/>
        <v>0</v>
      </c>
      <c r="L35" s="87"/>
      <c r="M35" s="85">
        <f t="shared" si="0"/>
        <v>0</v>
      </c>
      <c r="N35" s="19"/>
      <c r="O35" s="19"/>
    </row>
    <row r="36" spans="1:15" ht="12" customHeight="1" hidden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5">
        <f t="shared" si="1"/>
        <v>0</v>
      </c>
      <c r="L36" s="87"/>
      <c r="M36" s="85">
        <f t="shared" si="0"/>
        <v>0</v>
      </c>
      <c r="N36" s="19"/>
      <c r="O36" s="19"/>
    </row>
    <row r="37" spans="1:15" ht="12" customHeight="1" hidden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5">
        <f t="shared" si="1"/>
        <v>0</v>
      </c>
      <c r="L37" s="87"/>
      <c r="M37" s="85">
        <f t="shared" si="0"/>
        <v>0</v>
      </c>
      <c r="N37" s="19"/>
      <c r="O37" s="19"/>
    </row>
    <row r="38" spans="1:15" ht="12" customHeight="1" hidden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5">
        <f t="shared" si="1"/>
        <v>0</v>
      </c>
      <c r="L38" s="87"/>
      <c r="M38" s="85">
        <f t="shared" si="0"/>
        <v>0</v>
      </c>
      <c r="N38" s="19"/>
      <c r="O38" s="19"/>
    </row>
    <row r="39" spans="1:15" ht="12" customHeight="1" hidden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5">
        <f t="shared" si="1"/>
        <v>0</v>
      </c>
      <c r="L39" s="87"/>
      <c r="M39" s="85">
        <f t="shared" si="0"/>
        <v>0</v>
      </c>
      <c r="N39" s="19"/>
      <c r="O39" s="19"/>
    </row>
    <row r="40" spans="1:15" ht="12" customHeight="1" hidden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5">
        <f t="shared" si="1"/>
        <v>0</v>
      </c>
      <c r="L40" s="87"/>
      <c r="M40" s="85">
        <f t="shared" si="0"/>
        <v>0</v>
      </c>
      <c r="N40" s="19"/>
      <c r="O40" s="19"/>
    </row>
    <row r="41" spans="1:15" ht="12" customHeight="1" hidden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5">
        <f t="shared" si="1"/>
        <v>0</v>
      </c>
      <c r="L41" s="87"/>
      <c r="M41" s="85">
        <f t="shared" si="0"/>
        <v>0</v>
      </c>
      <c r="N41" s="19"/>
      <c r="O41" s="19"/>
    </row>
    <row r="42" spans="1:15" ht="12" customHeight="1" hidden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5">
        <f t="shared" si="1"/>
        <v>0</v>
      </c>
      <c r="L42" s="87"/>
      <c r="M42" s="85">
        <f t="shared" si="0"/>
        <v>0</v>
      </c>
      <c r="N42" s="19"/>
      <c r="O42" s="19"/>
    </row>
    <row r="43" spans="1:15" ht="12" customHeight="1" hidden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5">
        <f t="shared" si="1"/>
        <v>0</v>
      </c>
      <c r="L43" s="87"/>
      <c r="M43" s="85">
        <f t="shared" si="0"/>
        <v>0</v>
      </c>
      <c r="N43" s="19"/>
      <c r="O43" s="19"/>
    </row>
    <row r="44" spans="1:15" ht="12" customHeight="1" hidden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5">
        <f t="shared" si="1"/>
        <v>0</v>
      </c>
      <c r="L44" s="87"/>
      <c r="M44" s="85">
        <f t="shared" si="0"/>
        <v>0</v>
      </c>
      <c r="N44" s="19"/>
      <c r="O44" s="19"/>
    </row>
    <row r="45" spans="1:15" ht="12" customHeight="1" hidden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5">
        <f t="shared" si="1"/>
        <v>0</v>
      </c>
      <c r="L45" s="87"/>
      <c r="M45" s="85">
        <f t="shared" si="0"/>
        <v>0</v>
      </c>
      <c r="N45" s="19"/>
      <c r="O45" s="19"/>
    </row>
    <row r="46" spans="1:15" ht="12" customHeight="1" hidden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5">
        <f t="shared" si="1"/>
        <v>0</v>
      </c>
      <c r="L46" s="87"/>
      <c r="M46" s="85">
        <f t="shared" si="0"/>
        <v>0</v>
      </c>
      <c r="N46" s="19"/>
      <c r="O46" s="19"/>
    </row>
    <row r="47" spans="1:15" ht="12" customHeight="1" hidden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5">
        <f t="shared" si="1"/>
        <v>0</v>
      </c>
      <c r="L47" s="87"/>
      <c r="M47" s="85">
        <f t="shared" si="0"/>
        <v>0</v>
      </c>
      <c r="N47" s="19"/>
      <c r="O47" s="19"/>
    </row>
    <row r="48" spans="1:15" ht="12" customHeight="1" hidden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5">
        <f t="shared" si="1"/>
        <v>0</v>
      </c>
      <c r="L48" s="87"/>
      <c r="M48" s="85">
        <f t="shared" si="0"/>
        <v>0</v>
      </c>
      <c r="N48" s="19"/>
      <c r="O48" s="19"/>
    </row>
    <row r="49" spans="1:15" ht="12" customHeight="1" hidden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5">
        <f t="shared" si="1"/>
        <v>0</v>
      </c>
      <c r="L49" s="87"/>
      <c r="M49" s="85">
        <f t="shared" si="0"/>
        <v>0</v>
      </c>
      <c r="N49" s="19"/>
      <c r="O49" s="19"/>
    </row>
    <row r="50" spans="1:15" ht="12" customHeight="1" hidden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5">
        <f t="shared" si="1"/>
        <v>0</v>
      </c>
      <c r="L50" s="87"/>
      <c r="M50" s="85">
        <f t="shared" si="0"/>
        <v>0</v>
      </c>
      <c r="N50" s="19"/>
      <c r="O50" s="19"/>
    </row>
    <row r="51" spans="1:15" ht="12" customHeight="1" hidden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5">
        <f t="shared" si="1"/>
        <v>0</v>
      </c>
      <c r="L51" s="87"/>
      <c r="M51" s="85">
        <f t="shared" si="0"/>
        <v>0</v>
      </c>
      <c r="N51" s="19"/>
      <c r="O51" s="19"/>
    </row>
    <row r="52" spans="1:15" ht="12" customHeight="1" hidden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5">
        <f t="shared" si="1"/>
        <v>0</v>
      </c>
      <c r="L52" s="87"/>
      <c r="M52" s="85">
        <f t="shared" si="0"/>
        <v>0</v>
      </c>
      <c r="N52" s="19"/>
      <c r="O52" s="19"/>
    </row>
    <row r="53" spans="1:15" ht="12" customHeight="1" hidden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5">
        <f t="shared" si="1"/>
        <v>0</v>
      </c>
      <c r="L53" s="87"/>
      <c r="M53" s="85">
        <f t="shared" si="0"/>
        <v>0</v>
      </c>
      <c r="N53" s="19"/>
      <c r="O53" s="19"/>
    </row>
    <row r="54" spans="1:15" ht="12" customHeight="1" hidden="1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5">
        <f t="shared" si="1"/>
        <v>0</v>
      </c>
      <c r="L54" s="87"/>
      <c r="M54" s="85">
        <f t="shared" si="0"/>
        <v>0</v>
      </c>
      <c r="N54" s="19"/>
      <c r="O54" s="19"/>
    </row>
    <row r="55" spans="1:15" ht="12" customHeight="1" hidden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5">
        <f t="shared" si="1"/>
        <v>0</v>
      </c>
      <c r="L55" s="87"/>
      <c r="M55" s="85">
        <f t="shared" si="0"/>
        <v>0</v>
      </c>
      <c r="N55" s="19"/>
      <c r="O55" s="19"/>
    </row>
    <row r="56" spans="1:15" ht="12" customHeight="1" hidden="1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5">
        <f t="shared" si="1"/>
        <v>0</v>
      </c>
      <c r="L56" s="87"/>
      <c r="M56" s="85">
        <f t="shared" si="0"/>
        <v>0</v>
      </c>
      <c r="N56" s="19"/>
      <c r="O56" s="19"/>
    </row>
    <row r="57" spans="1:15" ht="19.5" customHeight="1">
      <c r="A57" s="117"/>
      <c r="B57" s="85">
        <f>SUM(B13:B56)</f>
        <v>7469.71</v>
      </c>
      <c r="C57" s="85">
        <f>SUM(C13:C56)</f>
        <v>0</v>
      </c>
      <c r="D57" s="85">
        <f>SUM(D13:D56)</f>
        <v>0</v>
      </c>
      <c r="E57" s="85">
        <f>SUM(E13:E56)</f>
        <v>0</v>
      </c>
      <c r="F57" s="85">
        <f aca="true" t="shared" si="2" ref="F57:M57">SUM(F13:F56)</f>
        <v>0</v>
      </c>
      <c r="G57" s="85">
        <f t="shared" si="2"/>
        <v>0</v>
      </c>
      <c r="H57" s="85">
        <f t="shared" si="2"/>
        <v>0</v>
      </c>
      <c r="I57" s="85">
        <f t="shared" si="2"/>
        <v>0</v>
      </c>
      <c r="J57" s="85">
        <f t="shared" si="2"/>
        <v>0</v>
      </c>
      <c r="K57" s="85">
        <f t="shared" si="2"/>
        <v>7469.71</v>
      </c>
      <c r="L57" s="85">
        <f t="shared" si="2"/>
        <v>2240.913</v>
      </c>
      <c r="M57" s="85">
        <f t="shared" si="2"/>
        <v>9710.623</v>
      </c>
      <c r="N57" s="14"/>
      <c r="O57" s="14"/>
    </row>
    <row r="58" spans="1:15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"/>
      <c r="N58" s="26"/>
      <c r="O58" s="26"/>
    </row>
    <row r="59" spans="1:15" ht="12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"/>
      <c r="N59" s="26"/>
      <c r="O59" s="26"/>
    </row>
    <row r="60" spans="1:15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"/>
      <c r="N60" s="26"/>
      <c r="O60" s="26"/>
    </row>
    <row r="61" spans="1:15" ht="12" customHeight="1">
      <c r="A61" s="36" t="s">
        <v>222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"/>
      <c r="N61" s="26"/>
      <c r="O61" s="26"/>
    </row>
    <row r="62" spans="1:15" ht="12" customHeight="1">
      <c r="A62" s="36" t="s">
        <v>223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"/>
      <c r="N62" s="26"/>
      <c r="O62" s="26"/>
    </row>
    <row r="63" spans="1:15" ht="12" customHeight="1">
      <c r="A63" s="36" t="s">
        <v>224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"/>
      <c r="N63" s="26"/>
      <c r="O63" s="26"/>
    </row>
    <row r="64" spans="1:15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"/>
      <c r="N64" s="26"/>
      <c r="O64" s="26"/>
    </row>
    <row r="65" spans="1:15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"/>
      <c r="N65" s="26"/>
      <c r="O65" s="26"/>
    </row>
    <row r="66" spans="1:15" ht="12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"/>
      <c r="N66" s="26"/>
      <c r="O66" s="26"/>
    </row>
    <row r="67" spans="1:15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"/>
      <c r="N67" s="26"/>
      <c r="O67" s="26"/>
    </row>
    <row r="68" spans="1:15" ht="12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"/>
      <c r="N68" s="26"/>
      <c r="O68" s="26"/>
    </row>
    <row r="69" spans="1:15" ht="12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"/>
      <c r="N69" s="26"/>
      <c r="O69" s="26"/>
    </row>
    <row r="70" spans="1:15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"/>
      <c r="N70" s="26"/>
      <c r="O70" s="26"/>
    </row>
    <row r="71" spans="1:15" ht="12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6"/>
      <c r="O71" s="26"/>
    </row>
    <row r="72" spans="1:15" ht="12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6"/>
      <c r="O72" s="26"/>
    </row>
    <row r="73" spans="1:15" ht="12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6"/>
      <c r="O73" s="26"/>
    </row>
    <row r="74" spans="1:15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"/>
      <c r="N74" s="26"/>
      <c r="O74" s="26"/>
    </row>
    <row r="75" spans="1:15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"/>
      <c r="N75" s="26"/>
      <c r="O75" s="26"/>
    </row>
    <row r="76" spans="1:15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"/>
      <c r="N76" s="26"/>
      <c r="O76" s="26"/>
    </row>
    <row r="77" spans="1:15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"/>
      <c r="N77" s="26"/>
      <c r="O77" s="26"/>
    </row>
    <row r="78" spans="1:15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"/>
      <c r="N78" s="26"/>
      <c r="O78" s="26"/>
    </row>
    <row r="79" spans="1:15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"/>
      <c r="N79" s="26"/>
      <c r="O79" s="26"/>
    </row>
    <row r="80" spans="1:15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"/>
      <c r="N80" s="26"/>
      <c r="O80" s="26"/>
    </row>
    <row r="81" spans="1:15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"/>
      <c r="N81" s="26"/>
      <c r="O81" s="26"/>
    </row>
    <row r="82" spans="1:15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"/>
      <c r="N82" s="26"/>
      <c r="O82" s="26"/>
    </row>
    <row r="83" spans="1:15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"/>
      <c r="N83" s="26"/>
      <c r="O83" s="26"/>
    </row>
    <row r="84" spans="1:15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"/>
      <c r="N84" s="26"/>
      <c r="O84" s="26"/>
    </row>
    <row r="85" spans="1:15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"/>
      <c r="N85" s="26"/>
      <c r="O85" s="26"/>
    </row>
    <row r="86" spans="1:15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"/>
      <c r="N86" s="26"/>
      <c r="O86" s="26"/>
    </row>
    <row r="87" spans="1:15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"/>
      <c r="N87" s="26"/>
      <c r="O87" s="26"/>
    </row>
    <row r="88" spans="1:15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"/>
      <c r="N88" s="26"/>
      <c r="O88" s="26"/>
    </row>
    <row r="89" spans="1:15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"/>
      <c r="N89" s="26"/>
      <c r="O89" s="26"/>
    </row>
    <row r="90" spans="1:15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"/>
      <c r="N90" s="26"/>
      <c r="O90" s="26"/>
    </row>
    <row r="91" spans="1:15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"/>
      <c r="N91" s="26"/>
      <c r="O91" s="26"/>
    </row>
    <row r="92" spans="1:15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"/>
      <c r="N92" s="26"/>
      <c r="O92" s="26"/>
    </row>
    <row r="93" spans="1:15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"/>
      <c r="N93" s="26"/>
      <c r="O93" s="26"/>
    </row>
    <row r="94" spans="1:15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"/>
      <c r="N94" s="26"/>
      <c r="O94" s="26"/>
    </row>
    <row r="95" spans="1:15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"/>
      <c r="N95" s="26"/>
      <c r="O95" s="26"/>
    </row>
    <row r="96" spans="1:15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"/>
      <c r="N96" s="26"/>
      <c r="O96" s="26"/>
    </row>
    <row r="97" spans="1:15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"/>
      <c r="N97" s="26"/>
      <c r="O97" s="26"/>
    </row>
    <row r="98" spans="1:15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"/>
      <c r="N98" s="26"/>
      <c r="O98" s="26"/>
    </row>
    <row r="99" spans="1:15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"/>
      <c r="N99" s="26"/>
      <c r="O99" s="26"/>
    </row>
    <row r="100" spans="1:15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"/>
      <c r="N100" s="26"/>
      <c r="O100" s="26"/>
    </row>
    <row r="101" spans="1:15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"/>
      <c r="N101" s="26"/>
      <c r="O101" s="26"/>
    </row>
    <row r="102" spans="1:15" ht="12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"/>
      <c r="N102" s="26"/>
      <c r="O102" s="26"/>
    </row>
    <row r="103" spans="1:15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"/>
      <c r="N103" s="26"/>
      <c r="O103" s="26"/>
    </row>
    <row r="104" spans="1:15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"/>
      <c r="N104" s="26"/>
      <c r="O104" s="26"/>
    </row>
    <row r="105" spans="1:15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"/>
      <c r="N105" s="26"/>
      <c r="O105" s="26"/>
    </row>
    <row r="106" spans="1:15" ht="12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"/>
      <c r="N106" s="26"/>
      <c r="O106" s="26"/>
    </row>
    <row r="107" spans="1:15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"/>
      <c r="N107" s="26"/>
      <c r="O107" s="26"/>
    </row>
    <row r="108" spans="1:15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"/>
      <c r="N108" s="26"/>
      <c r="O108" s="26"/>
    </row>
    <row r="109" spans="1:15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"/>
      <c r="N109" s="26"/>
      <c r="O109" s="26"/>
    </row>
    <row r="110" spans="1:15" ht="12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"/>
      <c r="N110" s="26"/>
      <c r="O110" s="26"/>
    </row>
    <row r="111" spans="1:15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"/>
      <c r="N111" s="26"/>
      <c r="O111" s="26"/>
    </row>
    <row r="112" spans="1:15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"/>
      <c r="N112" s="26"/>
      <c r="O112" s="26"/>
    </row>
    <row r="113" spans="1:15" ht="12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"/>
      <c r="N113" s="26"/>
      <c r="O113" s="26"/>
    </row>
    <row r="114" spans="1:15" ht="12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"/>
      <c r="N114" s="26"/>
      <c r="O114" s="26"/>
    </row>
    <row r="115" spans="1:15" ht="12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"/>
      <c r="N115" s="26"/>
      <c r="O115" s="26"/>
    </row>
    <row r="116" spans="1:15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"/>
      <c r="N116" s="26"/>
      <c r="O116" s="26"/>
    </row>
    <row r="117" spans="1:15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"/>
      <c r="N117" s="26"/>
      <c r="O117" s="26"/>
    </row>
    <row r="118" spans="1:15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"/>
      <c r="N118" s="26"/>
      <c r="O118" s="26"/>
    </row>
    <row r="119" spans="1:15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"/>
      <c r="N119" s="26"/>
      <c r="O119" s="26"/>
    </row>
    <row r="120" spans="1:15" ht="12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"/>
      <c r="N120" s="26"/>
      <c r="O120" s="26"/>
    </row>
    <row r="121" spans="1:15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"/>
      <c r="N121" s="26"/>
      <c r="O121" s="26"/>
    </row>
    <row r="122" spans="1:15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"/>
      <c r="N122" s="26"/>
      <c r="O122" s="26"/>
    </row>
    <row r="123" spans="1:15" ht="12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"/>
      <c r="N123" s="26"/>
      <c r="O123" s="26"/>
    </row>
    <row r="124" spans="1:15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"/>
      <c r="N124" s="26"/>
      <c r="O124" s="26"/>
    </row>
    <row r="125" spans="1:15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"/>
      <c r="N125" s="26"/>
      <c r="O125" s="26"/>
    </row>
    <row r="126" spans="1:15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"/>
      <c r="N126" s="26"/>
      <c r="O126" s="26"/>
    </row>
    <row r="127" spans="1:15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"/>
      <c r="N127" s="26"/>
      <c r="O127" s="26"/>
    </row>
    <row r="128" spans="1:15" ht="12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"/>
      <c r="N128" s="26"/>
      <c r="O128" s="26"/>
    </row>
    <row r="129" spans="1:15" ht="12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"/>
      <c r="N129" s="26"/>
      <c r="O129" s="26"/>
    </row>
    <row r="130" spans="1:15" ht="12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"/>
      <c r="N130" s="26"/>
      <c r="O130" s="26"/>
    </row>
    <row r="131" spans="1:15" ht="12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"/>
      <c r="N131" s="26"/>
      <c r="O131" s="26"/>
    </row>
    <row r="132" spans="1:15" ht="12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"/>
      <c r="N132" s="26"/>
      <c r="O132" s="26"/>
    </row>
    <row r="133" spans="1:15" ht="12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"/>
      <c r="N133" s="26"/>
      <c r="O133" s="26"/>
    </row>
    <row r="134" spans="1:15" ht="12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"/>
      <c r="N134" s="26"/>
      <c r="O134" s="26"/>
    </row>
    <row r="135" spans="1:15" ht="12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"/>
      <c r="N135" s="26"/>
      <c r="O135" s="26"/>
    </row>
    <row r="136" spans="1:15" ht="12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"/>
      <c r="N136" s="26"/>
      <c r="O136" s="26"/>
    </row>
    <row r="137" spans="1:15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"/>
      <c r="N137" s="26"/>
      <c r="O137" s="26"/>
    </row>
    <row r="138" spans="1:15" ht="12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"/>
      <c r="N138" s="26"/>
      <c r="O138" s="26"/>
    </row>
    <row r="139" spans="1:15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"/>
      <c r="N139" s="26"/>
      <c r="O139" s="26"/>
    </row>
    <row r="140" spans="1:15" ht="12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"/>
      <c r="N140" s="26"/>
      <c r="O140" s="26"/>
    </row>
    <row r="141" spans="1:15" ht="12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"/>
      <c r="N141" s="26"/>
      <c r="O141" s="26"/>
    </row>
    <row r="142" spans="1:15" ht="12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"/>
      <c r="N142" s="26"/>
      <c r="O142" s="26"/>
    </row>
    <row r="143" spans="1:15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"/>
      <c r="N143" s="26"/>
      <c r="O143" s="26"/>
    </row>
    <row r="144" spans="1:15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"/>
      <c r="N144" s="26"/>
      <c r="O144" s="26"/>
    </row>
    <row r="145" spans="1:15" ht="12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"/>
      <c r="N145" s="26"/>
      <c r="O145" s="26"/>
    </row>
    <row r="146" spans="1:15" ht="12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"/>
      <c r="N146" s="26"/>
      <c r="O146" s="26"/>
    </row>
    <row r="147" spans="1:15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"/>
      <c r="N147" s="26"/>
      <c r="O147" s="26"/>
    </row>
    <row r="148" spans="1:15" ht="12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"/>
      <c r="N148" s="26"/>
      <c r="O148" s="26"/>
    </row>
    <row r="149" spans="1:15" ht="12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"/>
      <c r="N149" s="26"/>
      <c r="O149" s="26"/>
    </row>
    <row r="150" spans="1:15" ht="12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"/>
      <c r="N150" s="26"/>
      <c r="O150" s="26"/>
    </row>
    <row r="151" spans="1:15" ht="12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"/>
      <c r="N151" s="26"/>
      <c r="O151" s="26"/>
    </row>
    <row r="152" spans="1:15" ht="12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"/>
      <c r="N152" s="26"/>
      <c r="O152" s="26"/>
    </row>
    <row r="153" spans="1:15" ht="12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"/>
      <c r="N153" s="26"/>
      <c r="O153" s="26"/>
    </row>
    <row r="154" spans="1:15" ht="12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"/>
      <c r="N154" s="26"/>
      <c r="O154" s="26"/>
    </row>
    <row r="155" spans="1:15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"/>
      <c r="N155" s="26"/>
      <c r="O155" s="26"/>
    </row>
    <row r="156" spans="1:15" ht="12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"/>
      <c r="N156" s="26"/>
      <c r="O156" s="26"/>
    </row>
    <row r="157" spans="1:15" ht="12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"/>
      <c r="N157" s="26"/>
      <c r="O157" s="26"/>
    </row>
    <row r="158" spans="1:15" ht="12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"/>
      <c r="N158" s="26"/>
      <c r="O158" s="26"/>
    </row>
    <row r="159" spans="1:15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"/>
      <c r="N159" s="26"/>
      <c r="O159" s="26"/>
    </row>
    <row r="160" spans="1:15" ht="12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"/>
      <c r="N160" s="26"/>
      <c r="O160" s="26"/>
    </row>
    <row r="161" spans="1:15" ht="12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"/>
      <c r="N161" s="26"/>
      <c r="O161" s="26"/>
    </row>
    <row r="162" spans="1:15" ht="12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"/>
      <c r="N162" s="26"/>
      <c r="O162" s="26"/>
    </row>
    <row r="163" spans="1:15" ht="12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"/>
      <c r="N163" s="26"/>
      <c r="O163" s="26"/>
    </row>
    <row r="164" spans="1:15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"/>
      <c r="N164" s="26"/>
      <c r="O164" s="26"/>
    </row>
    <row r="165" spans="1:15" ht="12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"/>
      <c r="N165" s="26"/>
      <c r="O165" s="26"/>
    </row>
    <row r="166" spans="1:15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"/>
      <c r="N166" s="26"/>
      <c r="O166" s="26"/>
    </row>
    <row r="167" spans="1:15" ht="12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"/>
      <c r="N167" s="26"/>
      <c r="O167" s="26"/>
    </row>
    <row r="168" spans="1:15" ht="12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"/>
      <c r="N168" s="26"/>
      <c r="O168" s="26"/>
    </row>
    <row r="169" spans="1:15" ht="12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"/>
      <c r="N169" s="26"/>
      <c r="O169" s="26"/>
    </row>
    <row r="170" spans="1:15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"/>
      <c r="N170" s="26"/>
      <c r="O170" s="26"/>
    </row>
    <row r="171" spans="1:15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"/>
      <c r="N171" s="26"/>
      <c r="O171" s="26"/>
    </row>
    <row r="172" spans="1:15" ht="12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"/>
      <c r="N172" s="26"/>
      <c r="O172" s="26"/>
    </row>
    <row r="173" spans="1:15" ht="12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"/>
      <c r="N173" s="26"/>
      <c r="O173" s="26"/>
    </row>
    <row r="174" spans="1:15" ht="12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"/>
      <c r="N174" s="26"/>
      <c r="O174" s="26"/>
    </row>
    <row r="175" spans="1:15" ht="12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"/>
      <c r="N175" s="26"/>
      <c r="O175" s="26"/>
    </row>
    <row r="176" spans="1:15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"/>
      <c r="N176" s="26"/>
      <c r="O176" s="26"/>
    </row>
    <row r="177" spans="1:15" ht="12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"/>
      <c r="N177" s="26"/>
      <c r="O177" s="26"/>
    </row>
    <row r="178" spans="1:15" ht="12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"/>
      <c r="N178" s="26"/>
      <c r="O178" s="26"/>
    </row>
    <row r="179" spans="1:15" ht="12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"/>
      <c r="N179" s="26"/>
      <c r="O179" s="26"/>
    </row>
    <row r="180" spans="1:15" ht="12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"/>
      <c r="N180" s="26"/>
      <c r="O180" s="26"/>
    </row>
    <row r="181" spans="1:15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"/>
      <c r="N181" s="26"/>
      <c r="O181" s="26"/>
    </row>
    <row r="182" spans="1:15" ht="12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"/>
      <c r="N182" s="26"/>
      <c r="O182" s="26"/>
    </row>
    <row r="183" spans="1:15" ht="12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"/>
      <c r="N183" s="26"/>
      <c r="O183" s="26"/>
    </row>
    <row r="184" spans="1:15" ht="12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"/>
      <c r="N184" s="26"/>
      <c r="O184" s="26"/>
    </row>
    <row r="185" spans="1:15" ht="12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"/>
      <c r="N185" s="26"/>
      <c r="O185" s="26"/>
    </row>
    <row r="186" spans="1:15" ht="12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"/>
      <c r="N186" s="26"/>
      <c r="O186" s="26"/>
    </row>
    <row r="187" spans="1:15" ht="12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"/>
      <c r="N187" s="26"/>
      <c r="O187" s="26"/>
    </row>
    <row r="188" spans="1:15" ht="12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"/>
      <c r="N188" s="26"/>
      <c r="O188" s="26"/>
    </row>
    <row r="189" spans="1:15" ht="12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"/>
      <c r="N189" s="26"/>
      <c r="O189" s="26"/>
    </row>
    <row r="190" spans="1:15" ht="12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"/>
      <c r="N190" s="26"/>
      <c r="O190" s="26"/>
    </row>
    <row r="191" spans="1:15" ht="12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"/>
      <c r="N191" s="26"/>
      <c r="O191" s="26"/>
    </row>
    <row r="192" spans="1:15" ht="12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"/>
      <c r="N192" s="26"/>
      <c r="O192" s="26"/>
    </row>
    <row r="193" spans="1:15" ht="12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"/>
      <c r="N193" s="26"/>
      <c r="O193" s="26"/>
    </row>
    <row r="194" spans="1:15" ht="12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"/>
      <c r="N194" s="26"/>
      <c r="O194" s="26"/>
    </row>
    <row r="195" spans="1:15" ht="12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"/>
      <c r="N195" s="26"/>
      <c r="O195" s="26"/>
    </row>
    <row r="196" spans="1:15" ht="12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"/>
      <c r="N196" s="26"/>
      <c r="O196" s="26"/>
    </row>
    <row r="197" spans="1:15" ht="12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"/>
      <c r="N197" s="26"/>
      <c r="O197" s="26"/>
    </row>
    <row r="198" spans="1:15" ht="12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"/>
      <c r="N198" s="26"/>
      <c r="O198" s="26"/>
    </row>
    <row r="199" spans="1:15" ht="12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"/>
      <c r="N199" s="26"/>
      <c r="O199" s="26"/>
    </row>
    <row r="200" spans="1:15" ht="12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"/>
      <c r="N200" s="26"/>
      <c r="O200" s="26"/>
    </row>
    <row r="201" spans="1:15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"/>
      <c r="N201" s="26"/>
      <c r="O201" s="26"/>
    </row>
    <row r="202" spans="1:15" ht="12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"/>
      <c r="N202" s="26"/>
      <c r="O202" s="26"/>
    </row>
    <row r="203" spans="1:15" ht="12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"/>
      <c r="N203" s="26"/>
      <c r="O203" s="26"/>
    </row>
    <row r="204" spans="1:15" ht="12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"/>
      <c r="N204" s="26"/>
      <c r="O204" s="26"/>
    </row>
    <row r="205" spans="1:15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"/>
      <c r="N205" s="26"/>
      <c r="O205" s="26"/>
    </row>
    <row r="206" spans="1:15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"/>
      <c r="N206" s="26"/>
      <c r="O206" s="26"/>
    </row>
    <row r="207" spans="1:15" ht="12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"/>
      <c r="N207" s="26"/>
      <c r="O207" s="26"/>
    </row>
    <row r="208" spans="1:15" ht="12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"/>
      <c r="N208" s="26"/>
      <c r="O208" s="26"/>
    </row>
    <row r="209" spans="1:15" ht="12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"/>
      <c r="N209" s="26"/>
      <c r="O209" s="26"/>
    </row>
    <row r="210" spans="1:15" ht="12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"/>
      <c r="N210" s="26"/>
      <c r="O210" s="26"/>
    </row>
    <row r="211" spans="1:15" ht="12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"/>
      <c r="N211" s="26"/>
      <c r="O211" s="26"/>
    </row>
    <row r="212" spans="1:15" ht="12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"/>
      <c r="N212" s="26"/>
      <c r="O212" s="26"/>
    </row>
    <row r="213" spans="1:15" ht="12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"/>
      <c r="N213" s="26"/>
      <c r="O213" s="26"/>
    </row>
    <row r="214" spans="1:15" ht="12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"/>
      <c r="N214" s="26"/>
      <c r="O214" s="26"/>
    </row>
    <row r="215" spans="1:15" ht="12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"/>
      <c r="N215" s="26"/>
      <c r="O215" s="26"/>
    </row>
    <row r="216" spans="1:15" ht="12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"/>
      <c r="N216" s="26"/>
      <c r="O216" s="26"/>
    </row>
    <row r="217" spans="1:15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"/>
      <c r="N217" s="26"/>
      <c r="O217" s="26"/>
    </row>
    <row r="218" spans="1:15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"/>
      <c r="N218" s="26"/>
      <c r="O218" s="26"/>
    </row>
    <row r="219" spans="1:15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"/>
      <c r="N219" s="26"/>
      <c r="O219" s="26"/>
    </row>
    <row r="220" spans="1:15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"/>
      <c r="N220" s="26"/>
      <c r="O220" s="26"/>
    </row>
    <row r="221" spans="1:15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"/>
      <c r="N221" s="26"/>
      <c r="O221" s="26"/>
    </row>
    <row r="222" spans="1:15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"/>
      <c r="N222" s="26"/>
      <c r="O222" s="26"/>
    </row>
    <row r="223" spans="1:15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"/>
      <c r="N223" s="26"/>
      <c r="O223" s="26"/>
    </row>
    <row r="224" spans="1:15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"/>
      <c r="N224" s="26"/>
      <c r="O224" s="26"/>
    </row>
    <row r="225" spans="1:15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"/>
      <c r="N225" s="26"/>
      <c r="O225" s="26"/>
    </row>
    <row r="226" spans="1:15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"/>
      <c r="N226" s="26"/>
      <c r="O226" s="26"/>
    </row>
    <row r="227" spans="1:15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"/>
      <c r="N227" s="26"/>
      <c r="O227" s="26"/>
    </row>
    <row r="228" spans="1:15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"/>
      <c r="N228" s="26"/>
      <c r="O228" s="26"/>
    </row>
    <row r="229" spans="1:15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"/>
      <c r="N229" s="26"/>
      <c r="O229" s="26"/>
    </row>
    <row r="230" spans="1:15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"/>
      <c r="N230" s="26"/>
      <c r="O230" s="26"/>
    </row>
    <row r="231" spans="1:15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"/>
      <c r="N231" s="26"/>
      <c r="O231" s="26"/>
    </row>
    <row r="232" spans="1:15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"/>
      <c r="N232" s="26"/>
      <c r="O232" s="26"/>
    </row>
    <row r="233" spans="1:15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"/>
      <c r="N233" s="26"/>
      <c r="O233" s="26"/>
    </row>
    <row r="234" spans="1:15" ht="12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"/>
      <c r="N234" s="26"/>
      <c r="O234" s="26"/>
    </row>
    <row r="235" spans="1:15" ht="12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"/>
      <c r="N235" s="26"/>
      <c r="O235" s="26"/>
    </row>
    <row r="236" spans="1:15" ht="12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"/>
      <c r="N236" s="26"/>
      <c r="O236" s="26"/>
    </row>
    <row r="237" spans="1:15" ht="12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"/>
      <c r="N237" s="26"/>
      <c r="O237" s="26"/>
    </row>
    <row r="238" spans="1:15" ht="12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"/>
      <c r="N238" s="26"/>
      <c r="O238" s="26"/>
    </row>
    <row r="239" spans="1:15" ht="12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"/>
      <c r="N239" s="26"/>
      <c r="O239" s="26"/>
    </row>
    <row r="240" spans="1:15" ht="12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"/>
      <c r="N240" s="26"/>
      <c r="O240" s="26"/>
    </row>
    <row r="241" spans="1:15" ht="12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"/>
      <c r="N241" s="26"/>
      <c r="O241" s="26"/>
    </row>
    <row r="242" spans="1:15" ht="12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"/>
      <c r="N242" s="26"/>
      <c r="O242" s="26"/>
    </row>
    <row r="243" spans="1:15" ht="12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"/>
      <c r="N243" s="26"/>
      <c r="O243" s="26"/>
    </row>
    <row r="244" spans="1:15" ht="12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"/>
      <c r="N244" s="26"/>
      <c r="O244" s="26"/>
    </row>
    <row r="245" spans="1:15" ht="12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"/>
      <c r="N245" s="26"/>
      <c r="O245" s="26"/>
    </row>
    <row r="246" spans="1:15" ht="12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"/>
      <c r="N246" s="26"/>
      <c r="O246" s="26"/>
    </row>
    <row r="247" spans="1:15" ht="12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"/>
      <c r="N247" s="26"/>
      <c r="O247" s="26"/>
    </row>
    <row r="248" spans="1:15" ht="12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"/>
      <c r="N248" s="26"/>
      <c r="O248" s="26"/>
    </row>
    <row r="249" spans="1:15" ht="12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"/>
      <c r="N249" s="26"/>
      <c r="O249" s="26"/>
    </row>
    <row r="250" spans="1:15" ht="12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"/>
      <c r="N250" s="26"/>
      <c r="O250" s="26"/>
    </row>
    <row r="251" spans="1:15" ht="12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"/>
      <c r="N251" s="26"/>
      <c r="O251" s="26"/>
    </row>
    <row r="252" spans="1:15" ht="12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"/>
      <c r="N252" s="26"/>
      <c r="O252" s="26"/>
    </row>
    <row r="253" spans="1:15" ht="12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"/>
      <c r="N253" s="26"/>
      <c r="O253" s="26"/>
    </row>
    <row r="254" spans="1:15" ht="12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"/>
      <c r="N254" s="26"/>
      <c r="O254" s="26"/>
    </row>
    <row r="255" spans="1:15" ht="12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"/>
      <c r="N255" s="26"/>
      <c r="O255" s="26"/>
    </row>
    <row r="256" spans="1:15" ht="12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"/>
      <c r="N256" s="26"/>
      <c r="O256" s="26"/>
    </row>
    <row r="257" spans="1:15" ht="12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"/>
      <c r="N257" s="26"/>
      <c r="O257" s="26"/>
    </row>
    <row r="258" spans="1:15" ht="12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"/>
      <c r="N258" s="26"/>
      <c r="O258" s="26"/>
    </row>
    <row r="259" spans="1:15" ht="12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"/>
      <c r="N259" s="26"/>
      <c r="O259" s="26"/>
    </row>
    <row r="260" spans="1:15" ht="12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"/>
      <c r="N260" s="26"/>
      <c r="O260" s="26"/>
    </row>
    <row r="261" spans="1:15" ht="12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"/>
      <c r="N261" s="26"/>
      <c r="O261" s="26"/>
    </row>
    <row r="262" spans="1:15" ht="12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"/>
      <c r="N262" s="26"/>
      <c r="O262" s="26"/>
    </row>
    <row r="263" spans="1:15" ht="12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"/>
      <c r="N263" s="26"/>
      <c r="O263" s="26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2">
    <mergeCell ref="A7:C7"/>
    <mergeCell ref="H10:J10"/>
  </mergeCells>
  <dataValidations count="2">
    <dataValidation type="custom" allowBlank="1" showInputMessage="1" showErrorMessage="1" prompt=" - " sqref="B13:J56">
      <formula1>$A13&lt;&gt;""</formula1>
    </dataValidation>
    <dataValidation type="list" allowBlank="1" showInputMessage="1" showErrorMessage="1" prompt=" - " sqref="A13:A56">
      <formula1>motivo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AJ2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7.00390625" style="0" customWidth="1"/>
    <col min="2" max="2" width="15.8515625" style="0" customWidth="1"/>
    <col min="3" max="3" width="10.8515625" style="0" customWidth="1"/>
    <col min="4" max="5" width="8.7109375" style="0" customWidth="1"/>
    <col min="6" max="6" width="7.7109375" style="0" customWidth="1"/>
    <col min="7" max="7" width="7.00390625" style="0" customWidth="1"/>
    <col min="8" max="8" width="7.7109375" style="0" customWidth="1"/>
    <col min="9" max="9" width="7.00390625" style="0" customWidth="1"/>
    <col min="10" max="10" width="7.7109375" style="0" customWidth="1"/>
    <col min="11" max="11" width="7.8515625" style="0" customWidth="1"/>
    <col min="12" max="31" width="8.7109375" style="0" hidden="1" customWidth="1"/>
    <col min="32" max="33" width="8.7109375" style="0" customWidth="1"/>
    <col min="34" max="34" width="8.00390625" style="0" customWidth="1"/>
    <col min="35" max="35" width="11.57421875" style="0" customWidth="1"/>
    <col min="36" max="36" width="18.7109375" style="0" customWidth="1"/>
  </cols>
  <sheetData>
    <row r="1" spans="1:36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" t="s">
        <v>1</v>
      </c>
      <c r="B3" s="4" t="s">
        <v>2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3"/>
      <c r="AJ4" s="3"/>
    </row>
    <row r="5" spans="1:36" ht="12.75" customHeight="1">
      <c r="A5" s="5" t="s">
        <v>217</v>
      </c>
      <c r="B5" s="5"/>
      <c r="C5" s="5"/>
      <c r="D5" s="5"/>
      <c r="E5" s="5"/>
      <c r="F5" s="5"/>
      <c r="G5" s="5"/>
      <c r="H5" s="67"/>
      <c r="I5" s="67"/>
      <c r="J5" s="67"/>
      <c r="K5" s="6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56" customFormat="1" ht="12.75" customHeight="1">
      <c r="A7" s="57"/>
      <c r="B7" s="58"/>
      <c r="C7" s="58"/>
      <c r="D7" s="58"/>
      <c r="E7" s="58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2" customHeight="1">
      <c r="A8" s="16"/>
      <c r="B8" s="13"/>
      <c r="C8" s="13"/>
      <c r="D8" s="13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27" customHeight="1">
      <c r="A9" s="14"/>
      <c r="B9" s="14"/>
      <c r="C9" s="14"/>
      <c r="D9" s="14"/>
      <c r="E9" s="14"/>
      <c r="F9" s="14"/>
      <c r="G9" s="14"/>
      <c r="H9" s="14"/>
      <c r="I9" s="14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12"/>
      <c r="AG9" s="14"/>
      <c r="AH9" s="14"/>
      <c r="AI9" s="14"/>
      <c r="AJ9" s="2"/>
    </row>
    <row r="10" spans="1:36" ht="37.5" customHeight="1">
      <c r="A10" s="14"/>
      <c r="B10" s="14"/>
      <c r="C10" s="14"/>
      <c r="D10" s="122" t="s">
        <v>5</v>
      </c>
      <c r="E10" s="121" t="s">
        <v>357</v>
      </c>
      <c r="F10" s="121" t="s">
        <v>358</v>
      </c>
      <c r="G10" s="121" t="s">
        <v>351</v>
      </c>
      <c r="H10" s="121" t="s">
        <v>352</v>
      </c>
      <c r="I10" s="121" t="s">
        <v>355</v>
      </c>
      <c r="J10" s="121" t="s">
        <v>361</v>
      </c>
      <c r="K10" s="121" t="s">
        <v>362</v>
      </c>
      <c r="L10" s="217"/>
      <c r="M10" s="218"/>
      <c r="N10" s="217"/>
      <c r="O10" s="218"/>
      <c r="P10" s="217"/>
      <c r="Q10" s="218"/>
      <c r="R10" s="217"/>
      <c r="S10" s="218"/>
      <c r="T10" s="217"/>
      <c r="U10" s="218"/>
      <c r="V10" s="217"/>
      <c r="W10" s="218"/>
      <c r="X10" s="217"/>
      <c r="Y10" s="218"/>
      <c r="Z10" s="217"/>
      <c r="AA10" s="218"/>
      <c r="AB10" s="217"/>
      <c r="AC10" s="218"/>
      <c r="AD10" s="217"/>
      <c r="AE10" s="218"/>
      <c r="AF10" s="121" t="s">
        <v>353</v>
      </c>
      <c r="AG10" s="121" t="s">
        <v>359</v>
      </c>
      <c r="AH10" s="121" t="s">
        <v>9</v>
      </c>
      <c r="AI10" s="14"/>
      <c r="AJ10" s="14"/>
    </row>
    <row r="11" spans="1:36" ht="30.75" customHeight="1">
      <c r="A11" s="113" t="s">
        <v>15</v>
      </c>
      <c r="B11" s="113" t="s">
        <v>16</v>
      </c>
      <c r="C11" s="113" t="s">
        <v>17</v>
      </c>
      <c r="D11" s="114">
        <v>2020</v>
      </c>
      <c r="E11" s="114">
        <v>2020</v>
      </c>
      <c r="F11" s="114">
        <v>2020</v>
      </c>
      <c r="G11" s="114">
        <v>2020</v>
      </c>
      <c r="H11" s="114">
        <v>2020</v>
      </c>
      <c r="I11" s="114">
        <v>2020</v>
      </c>
      <c r="J11" s="114">
        <v>2020</v>
      </c>
      <c r="K11" s="114">
        <v>2020</v>
      </c>
      <c r="L11" s="113">
        <v>2019</v>
      </c>
      <c r="M11" s="114">
        <v>2020</v>
      </c>
      <c r="N11" s="113">
        <v>2019</v>
      </c>
      <c r="O11" s="114">
        <v>2020</v>
      </c>
      <c r="P11" s="113">
        <v>2019</v>
      </c>
      <c r="Q11" s="114">
        <v>2020</v>
      </c>
      <c r="R11" s="113">
        <v>2019</v>
      </c>
      <c r="S11" s="114">
        <v>2020</v>
      </c>
      <c r="T11" s="113">
        <v>2019</v>
      </c>
      <c r="U11" s="114">
        <v>2020</v>
      </c>
      <c r="V11" s="113">
        <v>2019</v>
      </c>
      <c r="W11" s="114">
        <v>2020</v>
      </c>
      <c r="X11" s="113">
        <v>2019</v>
      </c>
      <c r="Y11" s="114">
        <v>2020</v>
      </c>
      <c r="Z11" s="113">
        <v>2019</v>
      </c>
      <c r="AA11" s="114">
        <v>2020</v>
      </c>
      <c r="AB11" s="113">
        <v>2019</v>
      </c>
      <c r="AC11" s="114">
        <v>2020</v>
      </c>
      <c r="AD11" s="113">
        <v>2019</v>
      </c>
      <c r="AE11" s="114">
        <v>2020</v>
      </c>
      <c r="AF11" s="114">
        <v>2020</v>
      </c>
      <c r="AG11" s="114">
        <v>2020</v>
      </c>
      <c r="AH11" s="114">
        <v>2020</v>
      </c>
      <c r="AI11" s="12"/>
      <c r="AJ11" s="12"/>
    </row>
    <row r="12" spans="1:36" ht="12" customHeight="1">
      <c r="A12" s="119" t="s">
        <v>218</v>
      </c>
      <c r="B12" s="90" t="s">
        <v>39</v>
      </c>
      <c r="C12" s="120" t="s">
        <v>40</v>
      </c>
      <c r="D12" s="91">
        <v>9848.04</v>
      </c>
      <c r="E12" s="87">
        <v>1369.31</v>
      </c>
      <c r="F12" s="87">
        <v>4682.97</v>
      </c>
      <c r="G12" s="87">
        <v>1811.1</v>
      </c>
      <c r="H12" s="87">
        <v>1565.16</v>
      </c>
      <c r="I12" s="87"/>
      <c r="J12" s="87">
        <v>4136.16</v>
      </c>
      <c r="K12" s="87">
        <v>3818.04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78"/>
      <c r="AF12" s="80">
        <f aca="true" t="shared" si="0" ref="AF12:AF17">+D12+E12+F12+G12+H12+I12+J12+K12+M12+O12+Q12+S12+U12+W12+Y12+AA12+AC12+AE12</f>
        <v>27230.78</v>
      </c>
      <c r="AG12" s="118">
        <f>AF12*30/100</f>
        <v>8169.2339999999995</v>
      </c>
      <c r="AH12" s="80">
        <f aca="true" t="shared" si="1" ref="AH12:AH17">+AF12+AG12</f>
        <v>35400.013999999996</v>
      </c>
      <c r="AI12" s="14"/>
      <c r="AJ12" s="14"/>
    </row>
    <row r="13" spans="1:36" ht="15" customHeight="1">
      <c r="A13" s="100" t="s">
        <v>219</v>
      </c>
      <c r="B13" s="100" t="s">
        <v>220</v>
      </c>
      <c r="C13" s="76" t="s">
        <v>40</v>
      </c>
      <c r="D13" s="91">
        <v>0</v>
      </c>
      <c r="E13" s="87">
        <v>0</v>
      </c>
      <c r="F13" s="87"/>
      <c r="G13" s="87">
        <v>0</v>
      </c>
      <c r="H13" s="87">
        <v>0</v>
      </c>
      <c r="I13" s="87"/>
      <c r="J13" s="87">
        <v>0</v>
      </c>
      <c r="K13" s="87">
        <v>0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78"/>
      <c r="AF13" s="80">
        <f t="shared" si="0"/>
        <v>0</v>
      </c>
      <c r="AG13" s="118">
        <v>0</v>
      </c>
      <c r="AH13" s="80">
        <f t="shared" si="1"/>
        <v>0</v>
      </c>
      <c r="AI13" s="19"/>
      <c r="AJ13" s="19"/>
    </row>
    <row r="14" spans="1:36" ht="22.5" customHeight="1">
      <c r="A14" s="119" t="s">
        <v>221</v>
      </c>
      <c r="B14" s="90" t="s">
        <v>49</v>
      </c>
      <c r="C14" s="120" t="s">
        <v>50</v>
      </c>
      <c r="D14" s="91">
        <v>9848.04</v>
      </c>
      <c r="E14" s="87">
        <v>1646.56</v>
      </c>
      <c r="F14" s="87">
        <v>5128.03</v>
      </c>
      <c r="G14" s="87">
        <v>2600.94</v>
      </c>
      <c r="H14" s="87">
        <v>2836.8</v>
      </c>
      <c r="I14" s="87"/>
      <c r="J14" s="87">
        <v>3545.4</v>
      </c>
      <c r="K14" s="87">
        <v>3964.98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78"/>
      <c r="AF14" s="80">
        <f t="shared" si="0"/>
        <v>29570.75</v>
      </c>
      <c r="AG14" s="118">
        <f>AF14*30/100</f>
        <v>8871.225</v>
      </c>
      <c r="AH14" s="80">
        <f t="shared" si="1"/>
        <v>38441.975</v>
      </c>
      <c r="AI14" s="19"/>
      <c r="AJ14" s="19"/>
    </row>
    <row r="15" spans="1:36" ht="12" customHeight="1" hidden="1">
      <c r="A15" s="76"/>
      <c r="B15" s="76"/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0">
        <f t="shared" si="0"/>
        <v>0</v>
      </c>
      <c r="AG15" s="118"/>
      <c r="AH15" s="80">
        <f t="shared" si="1"/>
        <v>0</v>
      </c>
      <c r="AI15" s="19"/>
      <c r="AJ15" s="19"/>
    </row>
    <row r="16" spans="1:36" ht="12" customHeight="1" hidden="1">
      <c r="A16" s="76"/>
      <c r="B16" s="76"/>
      <c r="C16" s="76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0">
        <f t="shared" si="0"/>
        <v>0</v>
      </c>
      <c r="AG16" s="78"/>
      <c r="AH16" s="80">
        <f t="shared" si="1"/>
        <v>0</v>
      </c>
      <c r="AI16" s="19"/>
      <c r="AJ16" s="19"/>
    </row>
    <row r="17" spans="1:36" ht="12" customHeight="1" hidden="1">
      <c r="A17" s="76"/>
      <c r="B17" s="76"/>
      <c r="C17" s="76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80">
        <f t="shared" si="0"/>
        <v>0</v>
      </c>
      <c r="AG17" s="78"/>
      <c r="AH17" s="80">
        <f t="shared" si="1"/>
        <v>0</v>
      </c>
      <c r="AI17" s="19"/>
      <c r="AJ17" s="19"/>
    </row>
    <row r="18" spans="1:36" ht="19.5" customHeight="1">
      <c r="A18" s="84"/>
      <c r="B18" s="84"/>
      <c r="C18" s="111" t="s">
        <v>9</v>
      </c>
      <c r="D18" s="80">
        <f>SUM(D12:D17)</f>
        <v>19696.08</v>
      </c>
      <c r="E18" s="80">
        <f>SUM(E12:E17)</f>
        <v>3015.87</v>
      </c>
      <c r="F18" s="80">
        <f>SUM(F12:F17)</f>
        <v>9811</v>
      </c>
      <c r="G18" s="80">
        <f>SUM(G12:G17)</f>
        <v>4412.04</v>
      </c>
      <c r="H18" s="80">
        <f aca="true" t="shared" si="2" ref="H18:AH18">SUM(H12:H17)</f>
        <v>4401.96</v>
      </c>
      <c r="I18" s="80">
        <f t="shared" si="2"/>
        <v>0</v>
      </c>
      <c r="J18" s="80">
        <f t="shared" si="2"/>
        <v>7681.5599999999995</v>
      </c>
      <c r="K18" s="80">
        <f t="shared" si="2"/>
        <v>7783.02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80">
        <f t="shared" si="2"/>
        <v>0</v>
      </c>
      <c r="AE18" s="80">
        <f t="shared" si="2"/>
        <v>0</v>
      </c>
      <c r="AF18" s="80">
        <f t="shared" si="2"/>
        <v>56801.53</v>
      </c>
      <c r="AG18" s="80">
        <f t="shared" si="2"/>
        <v>17040.459</v>
      </c>
      <c r="AH18" s="80">
        <f t="shared" si="2"/>
        <v>73841.989</v>
      </c>
      <c r="AI18" s="14"/>
      <c r="AJ18" s="14"/>
    </row>
    <row r="19" spans="1:36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"/>
      <c r="AI19" s="26"/>
      <c r="AJ19" s="26"/>
    </row>
    <row r="20" spans="1:36" ht="12" customHeight="1">
      <c r="A20" s="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"/>
      <c r="AI20" s="26"/>
      <c r="AJ20" s="26"/>
    </row>
    <row r="21" spans="1:36" ht="12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"/>
      <c r="AI21" s="26"/>
      <c r="AJ21" s="26"/>
    </row>
    <row r="22" spans="1:36" ht="12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"/>
      <c r="AI22" s="26"/>
      <c r="AJ22" s="26"/>
    </row>
    <row r="23" spans="1:36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"/>
      <c r="AI23" s="26"/>
      <c r="AJ23" s="26"/>
    </row>
  </sheetData>
  <sheetProtection/>
  <mergeCells count="11">
    <mergeCell ref="J9:AE9"/>
    <mergeCell ref="L10:M10"/>
    <mergeCell ref="AB10:AC10"/>
    <mergeCell ref="AD10:AE10"/>
    <mergeCell ref="Z10:AA10"/>
    <mergeCell ref="X10:Y10"/>
    <mergeCell ref="V10:W10"/>
    <mergeCell ref="T10:U10"/>
    <mergeCell ref="R10:S10"/>
    <mergeCell ref="N10:O10"/>
    <mergeCell ref="P10:Q10"/>
  </mergeCells>
  <dataValidations count="1">
    <dataValidation type="custom" allowBlank="1" showInputMessage="1" showErrorMessage="1" prompt=" - " sqref="A12:AE17">
      <formula1>#REF!&lt;&gt;""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5.421875" style="0" customWidth="1"/>
    <col min="2" max="2" width="10.00390625" style="0" customWidth="1"/>
    <col min="3" max="3" width="12.00390625" style="0" customWidth="1"/>
    <col min="4" max="4" width="14.421875" style="0" customWidth="1"/>
    <col min="5" max="5" width="15.140625" style="0" customWidth="1"/>
    <col min="6" max="25" width="10.00390625" style="0" customWidth="1"/>
  </cols>
  <sheetData>
    <row r="1" spans="1:25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4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>
      <c r="A5" s="37" t="s">
        <v>25</v>
      </c>
    </row>
    <row r="6" ht="15.75" customHeight="1">
      <c r="A6" s="38"/>
    </row>
    <row r="7" spans="1:25" ht="15.75" customHeight="1">
      <c r="A7" s="39"/>
      <c r="B7" s="123" t="s">
        <v>225</v>
      </c>
      <c r="C7" s="123" t="s">
        <v>226</v>
      </c>
      <c r="D7" s="123" t="s">
        <v>227</v>
      </c>
      <c r="E7" s="123" t="s">
        <v>228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5" ht="16.5" customHeight="1">
      <c r="A8" s="241" t="s">
        <v>229</v>
      </c>
      <c r="B8" s="117">
        <v>2019</v>
      </c>
      <c r="C8" s="87">
        <v>445039.43</v>
      </c>
      <c r="D8" s="222">
        <f>+C9-C8</f>
        <v>11125.98999999999</v>
      </c>
      <c r="E8" s="240">
        <f>((C9-C8)/C8)</f>
        <v>0.025000009549715606</v>
      </c>
    </row>
    <row r="9" spans="1:5" ht="16.5" customHeight="1">
      <c r="A9" s="221"/>
      <c r="B9" s="117">
        <v>2020</v>
      </c>
      <c r="C9" s="87">
        <v>456165.42</v>
      </c>
      <c r="D9" s="221"/>
      <c r="E9" s="221"/>
    </row>
    <row r="10" spans="1:5" ht="16.5" customHeight="1">
      <c r="A10" s="241" t="s">
        <v>230</v>
      </c>
      <c r="B10" s="117">
        <v>2019</v>
      </c>
      <c r="C10" s="87"/>
      <c r="D10" s="222">
        <f>+C11-C10</f>
        <v>0</v>
      </c>
      <c r="E10" s="240"/>
    </row>
    <row r="11" spans="1:5" ht="16.5" customHeight="1">
      <c r="A11" s="221"/>
      <c r="B11" s="117">
        <v>2020</v>
      </c>
      <c r="C11" s="87"/>
      <c r="D11" s="221"/>
      <c r="E11" s="221"/>
    </row>
    <row r="12" spans="1:5" ht="16.5" customHeight="1">
      <c r="A12" s="220" t="s">
        <v>9</v>
      </c>
      <c r="B12" s="117">
        <v>2019</v>
      </c>
      <c r="C12" s="85">
        <f>+C8+C10</f>
        <v>445039.43</v>
      </c>
      <c r="D12" s="238">
        <f>+C13-C12</f>
        <v>11125.98999999999</v>
      </c>
      <c r="E12" s="239">
        <f>((C13-C12)/C12)</f>
        <v>0.025000009549715606</v>
      </c>
    </row>
    <row r="13" spans="1:5" ht="16.5" customHeight="1">
      <c r="A13" s="221"/>
      <c r="B13" s="117">
        <v>2020</v>
      </c>
      <c r="C13" s="85">
        <f>+C9+C11</f>
        <v>456165.42</v>
      </c>
      <c r="D13" s="221"/>
      <c r="E13" s="221"/>
    </row>
    <row r="14" spans="1:5" ht="14.25">
      <c r="A14" s="10"/>
      <c r="B14" s="10"/>
      <c r="C14" s="10"/>
      <c r="D14" s="10"/>
      <c r="E14" s="10"/>
    </row>
    <row r="15" spans="1:5" ht="14.25">
      <c r="A15" s="10"/>
      <c r="B15" s="10"/>
      <c r="C15" s="10"/>
      <c r="D15" s="10"/>
      <c r="E15" s="10"/>
    </row>
    <row r="16" spans="1:5" ht="14.25">
      <c r="A16" s="10"/>
      <c r="B16" s="10"/>
      <c r="C16" s="10"/>
      <c r="D16" s="10"/>
      <c r="E16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E8:E9"/>
    <mergeCell ref="D8:D9"/>
    <mergeCell ref="A8:A9"/>
    <mergeCell ref="A10:A11"/>
    <mergeCell ref="A12:A13"/>
    <mergeCell ref="D10:D11"/>
    <mergeCell ref="D12:D13"/>
    <mergeCell ref="E12:E13"/>
    <mergeCell ref="E10:E11"/>
  </mergeCells>
  <printOptions/>
  <pageMargins left="0.7" right="0.7" top="0.75" bottom="0.7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5.421875" style="0" customWidth="1"/>
    <col min="2" max="2" width="10.00390625" style="0" customWidth="1"/>
    <col min="3" max="3" width="13.57421875" style="0" hidden="1" customWidth="1"/>
    <col min="4" max="4" width="15.140625" style="0" customWidth="1"/>
    <col min="5" max="5" width="10.00390625" style="0" customWidth="1"/>
    <col min="6" max="6" width="14.140625" style="0" customWidth="1"/>
    <col min="7" max="7" width="15.140625" style="0" customWidth="1"/>
    <col min="8" max="25" width="10.00390625" style="0" customWidth="1"/>
  </cols>
  <sheetData>
    <row r="1" spans="1:25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3"/>
      <c r="B2" s="3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4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7" ht="14.25">
      <c r="A5" s="37" t="s">
        <v>231</v>
      </c>
      <c r="F5" s="38"/>
      <c r="G5" s="38"/>
    </row>
    <row r="6" spans="1:7" ht="14.25">
      <c r="A6" s="38"/>
      <c r="F6" s="38"/>
      <c r="G6" s="38"/>
    </row>
    <row r="7" spans="1:7" s="56" customFormat="1" ht="14.25">
      <c r="A7" s="246"/>
      <c r="B7" s="247"/>
      <c r="C7" s="247"/>
      <c r="D7" s="247"/>
      <c r="E7" s="247"/>
      <c r="F7" s="248"/>
      <c r="G7" s="74"/>
    </row>
    <row r="8" spans="1:7" ht="15.75" customHeight="1">
      <c r="A8" s="38"/>
      <c r="F8" s="38"/>
      <c r="G8" s="38"/>
    </row>
    <row r="9" spans="1:25" ht="47.25" customHeight="1">
      <c r="A9" s="41"/>
      <c r="B9" s="117" t="s">
        <v>225</v>
      </c>
      <c r="C9" s="113" t="s">
        <v>232</v>
      </c>
      <c r="D9" s="113" t="s">
        <v>233</v>
      </c>
      <c r="E9" s="113" t="s">
        <v>234</v>
      </c>
      <c r="F9" s="113" t="s">
        <v>227</v>
      </c>
      <c r="G9" s="113" t="s">
        <v>228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7" ht="15" hidden="1" thickBot="1">
      <c r="A10" s="243" t="s">
        <v>235</v>
      </c>
      <c r="B10" s="117">
        <v>2019</v>
      </c>
      <c r="C10" s="87"/>
      <c r="D10" s="87"/>
      <c r="E10" s="87">
        <f aca="true" t="shared" si="0" ref="E10:E41">+C10+D10</f>
        <v>0</v>
      </c>
      <c r="F10" s="238">
        <f>+E11-E10</f>
        <v>0</v>
      </c>
      <c r="G10" s="239" t="e">
        <f>((E11-E10)/E10)</f>
        <v>#DIV/0!</v>
      </c>
    </row>
    <row r="11" spans="1:7" ht="15.75" customHeight="1" hidden="1" thickBot="1">
      <c r="A11" s="245"/>
      <c r="B11" s="117">
        <v>2020</v>
      </c>
      <c r="C11" s="87"/>
      <c r="D11" s="87"/>
      <c r="E11" s="87">
        <f t="shared" si="0"/>
        <v>0</v>
      </c>
      <c r="F11" s="221"/>
      <c r="G11" s="221"/>
    </row>
    <row r="12" spans="1:7" ht="18.75" customHeight="1" hidden="1">
      <c r="A12" s="243" t="s">
        <v>236</v>
      </c>
      <c r="B12" s="117">
        <v>2019</v>
      </c>
      <c r="C12" s="87"/>
      <c r="D12" s="87"/>
      <c r="E12" s="87">
        <f t="shared" si="0"/>
        <v>0</v>
      </c>
      <c r="F12" s="238">
        <f>+E13-E12</f>
        <v>0</v>
      </c>
      <c r="G12" s="239" t="e">
        <f>((E13-E12)/E12)</f>
        <v>#DIV/0!</v>
      </c>
    </row>
    <row r="13" spans="1:7" ht="15.75" customHeight="1" hidden="1" thickBot="1">
      <c r="A13" s="245"/>
      <c r="B13" s="117">
        <v>2020</v>
      </c>
      <c r="C13" s="87"/>
      <c r="D13" s="87"/>
      <c r="E13" s="87">
        <f t="shared" si="0"/>
        <v>0</v>
      </c>
      <c r="F13" s="221"/>
      <c r="G13" s="221"/>
    </row>
    <row r="14" spans="1:7" ht="15" hidden="1" thickBot="1">
      <c r="A14" s="243" t="s">
        <v>237</v>
      </c>
      <c r="B14" s="117">
        <v>2019</v>
      </c>
      <c r="C14" s="87"/>
      <c r="D14" s="87"/>
      <c r="E14" s="87">
        <f t="shared" si="0"/>
        <v>0</v>
      </c>
      <c r="F14" s="238">
        <f>+E15-E14</f>
        <v>0</v>
      </c>
      <c r="G14" s="239" t="e">
        <f>((E15-E14)/E14)</f>
        <v>#DIV/0!</v>
      </c>
    </row>
    <row r="15" spans="1:7" ht="15.75" customHeight="1" hidden="1" thickBot="1">
      <c r="A15" s="245"/>
      <c r="B15" s="117">
        <v>2020</v>
      </c>
      <c r="C15" s="87"/>
      <c r="D15" s="87"/>
      <c r="E15" s="87">
        <f t="shared" si="0"/>
        <v>0</v>
      </c>
      <c r="F15" s="221"/>
      <c r="G15" s="221"/>
    </row>
    <row r="16" spans="1:7" ht="15" hidden="1" thickBot="1">
      <c r="A16" s="243" t="s">
        <v>238</v>
      </c>
      <c r="B16" s="117">
        <v>2019</v>
      </c>
      <c r="C16" s="87"/>
      <c r="D16" s="87"/>
      <c r="E16" s="87">
        <f t="shared" si="0"/>
        <v>0</v>
      </c>
      <c r="F16" s="238">
        <f>+E17-E16</f>
        <v>0</v>
      </c>
      <c r="G16" s="239" t="e">
        <f>((E17-E16)/E16)</f>
        <v>#DIV/0!</v>
      </c>
    </row>
    <row r="17" spans="1:7" ht="15.75" customHeight="1" hidden="1" thickBot="1">
      <c r="A17" s="244"/>
      <c r="B17" s="117">
        <v>2020</v>
      </c>
      <c r="C17" s="87"/>
      <c r="D17" s="87"/>
      <c r="E17" s="87">
        <f t="shared" si="0"/>
        <v>0</v>
      </c>
      <c r="F17" s="221"/>
      <c r="G17" s="221"/>
    </row>
    <row r="18" spans="1:7" ht="14.25">
      <c r="A18" s="242" t="s">
        <v>239</v>
      </c>
      <c r="B18" s="117">
        <v>2019</v>
      </c>
      <c r="C18" s="87"/>
      <c r="D18" s="87">
        <v>52112.38</v>
      </c>
      <c r="E18" s="87">
        <f t="shared" si="0"/>
        <v>52112.38</v>
      </c>
      <c r="F18" s="238">
        <f>+E19-E18</f>
        <v>-52112.38</v>
      </c>
      <c r="G18" s="239">
        <f>((E19-E18)/E18)</f>
        <v>-1</v>
      </c>
    </row>
    <row r="19" spans="1:7" ht="15.75" customHeight="1">
      <c r="A19" s="221"/>
      <c r="B19" s="117">
        <v>2020</v>
      </c>
      <c r="C19" s="87"/>
      <c r="D19" s="87">
        <v>0</v>
      </c>
      <c r="E19" s="87">
        <f t="shared" si="0"/>
        <v>0</v>
      </c>
      <c r="F19" s="221"/>
      <c r="G19" s="221"/>
    </row>
    <row r="20" spans="1:7" ht="14.25">
      <c r="A20" s="242" t="s">
        <v>240</v>
      </c>
      <c r="B20" s="117">
        <v>2019</v>
      </c>
      <c r="C20" s="87"/>
      <c r="D20" s="87">
        <v>891.37</v>
      </c>
      <c r="E20" s="87">
        <f t="shared" si="0"/>
        <v>891.37</v>
      </c>
      <c r="F20" s="238">
        <f>+E21-E20</f>
        <v>-891.37</v>
      </c>
      <c r="G20" s="239">
        <f>((E21-E20)/E20)</f>
        <v>-1</v>
      </c>
    </row>
    <row r="21" spans="1:7" ht="15.75" customHeight="1">
      <c r="A21" s="221"/>
      <c r="B21" s="117">
        <v>2020</v>
      </c>
      <c r="C21" s="87"/>
      <c r="D21" s="87">
        <v>0</v>
      </c>
      <c r="E21" s="87">
        <f t="shared" si="0"/>
        <v>0</v>
      </c>
      <c r="F21" s="221"/>
      <c r="G21" s="221"/>
    </row>
    <row r="22" spans="1:7" ht="15.75" customHeight="1">
      <c r="A22" s="242" t="s">
        <v>241</v>
      </c>
      <c r="B22" s="117">
        <v>2019</v>
      </c>
      <c r="C22" s="87"/>
      <c r="D22" s="87">
        <v>2446.96</v>
      </c>
      <c r="E22" s="87">
        <f t="shared" si="0"/>
        <v>2446.96</v>
      </c>
      <c r="F22" s="238">
        <f>+E23-E22</f>
        <v>-2446.96</v>
      </c>
      <c r="G22" s="239">
        <f>((E23-E22)/E22)</f>
        <v>-1</v>
      </c>
    </row>
    <row r="23" spans="1:7" ht="15.75" customHeight="1">
      <c r="A23" s="221"/>
      <c r="B23" s="117">
        <v>2020</v>
      </c>
      <c r="C23" s="87"/>
      <c r="D23" s="87">
        <v>0</v>
      </c>
      <c r="E23" s="87">
        <f t="shared" si="0"/>
        <v>0</v>
      </c>
      <c r="F23" s="221"/>
      <c r="G23" s="221"/>
    </row>
    <row r="24" spans="1:7" ht="15.75" customHeight="1">
      <c r="A24" s="242" t="s">
        <v>242</v>
      </c>
      <c r="B24" s="117">
        <v>2019</v>
      </c>
      <c r="C24" s="87"/>
      <c r="D24" s="87">
        <v>11418.83</v>
      </c>
      <c r="E24" s="87">
        <f t="shared" si="0"/>
        <v>11418.83</v>
      </c>
      <c r="F24" s="238">
        <f>+E25-E24</f>
        <v>0</v>
      </c>
      <c r="G24" s="239">
        <f>((E25-E24)/E24)</f>
        <v>0</v>
      </c>
    </row>
    <row r="25" spans="1:7" ht="15.75" customHeight="1">
      <c r="A25" s="221"/>
      <c r="B25" s="117">
        <v>2020</v>
      </c>
      <c r="C25" s="87"/>
      <c r="D25" s="87">
        <v>11418.83</v>
      </c>
      <c r="E25" s="87">
        <f t="shared" si="0"/>
        <v>11418.83</v>
      </c>
      <c r="F25" s="221"/>
      <c r="G25" s="221"/>
    </row>
    <row r="26" spans="1:7" ht="15.75" customHeight="1">
      <c r="A26" s="242" t="s">
        <v>243</v>
      </c>
      <c r="B26" s="117">
        <v>2019</v>
      </c>
      <c r="C26" s="87"/>
      <c r="D26" s="87">
        <v>1237.16</v>
      </c>
      <c r="E26" s="87">
        <f t="shared" si="0"/>
        <v>1237.16</v>
      </c>
      <c r="F26" s="238">
        <f>+E27-E26</f>
        <v>0</v>
      </c>
      <c r="G26" s="239">
        <f>((E27-E26)/E26)</f>
        <v>0</v>
      </c>
    </row>
    <row r="27" spans="1:7" ht="15.75" customHeight="1">
      <c r="A27" s="221"/>
      <c r="B27" s="117">
        <v>2020</v>
      </c>
      <c r="C27" s="87"/>
      <c r="D27" s="87">
        <v>1237.16</v>
      </c>
      <c r="E27" s="87">
        <f t="shared" si="0"/>
        <v>1237.16</v>
      </c>
      <c r="F27" s="221"/>
      <c r="G27" s="221"/>
    </row>
    <row r="28" spans="1:7" ht="15.75" customHeight="1">
      <c r="A28" s="242" t="s">
        <v>244</v>
      </c>
      <c r="B28" s="117">
        <v>2019</v>
      </c>
      <c r="C28" s="87"/>
      <c r="D28" s="87">
        <v>3695.08</v>
      </c>
      <c r="E28" s="87">
        <f t="shared" si="0"/>
        <v>3695.08</v>
      </c>
      <c r="F28" s="238">
        <f>+E29-E28</f>
        <v>0</v>
      </c>
      <c r="G28" s="239">
        <f>((E29-E28)/E28)</f>
        <v>0</v>
      </c>
    </row>
    <row r="29" spans="1:7" ht="15.75" customHeight="1">
      <c r="A29" s="221"/>
      <c r="B29" s="117">
        <v>2020</v>
      </c>
      <c r="C29" s="87"/>
      <c r="D29" s="87">
        <v>3695.08</v>
      </c>
      <c r="E29" s="87">
        <f t="shared" si="0"/>
        <v>3695.08</v>
      </c>
      <c r="F29" s="221"/>
      <c r="G29" s="221"/>
    </row>
    <row r="30" spans="1:7" ht="15.75" customHeight="1" hidden="1">
      <c r="A30" s="242" t="s">
        <v>245</v>
      </c>
      <c r="B30" s="117">
        <v>2019</v>
      </c>
      <c r="C30" s="87"/>
      <c r="D30" s="87"/>
      <c r="E30" s="87">
        <f t="shared" si="0"/>
        <v>0</v>
      </c>
      <c r="F30" s="238">
        <f>+E31-E30</f>
        <v>0</v>
      </c>
      <c r="G30" s="239" t="e">
        <f>((E31-E30)/E30)</f>
        <v>#DIV/0!</v>
      </c>
    </row>
    <row r="31" spans="1:7" ht="15.75" customHeight="1" hidden="1" thickBot="1">
      <c r="A31" s="221"/>
      <c r="B31" s="117">
        <v>2020</v>
      </c>
      <c r="C31" s="87"/>
      <c r="D31" s="87"/>
      <c r="E31" s="87">
        <f t="shared" si="0"/>
        <v>0</v>
      </c>
      <c r="F31" s="221"/>
      <c r="G31" s="221"/>
    </row>
    <row r="32" spans="1:7" ht="15.75" customHeight="1" hidden="1">
      <c r="A32" s="242" t="s">
        <v>245</v>
      </c>
      <c r="B32" s="117">
        <v>2019</v>
      </c>
      <c r="C32" s="87"/>
      <c r="D32" s="87"/>
      <c r="E32" s="87">
        <f t="shared" si="0"/>
        <v>0</v>
      </c>
      <c r="F32" s="238">
        <f>+E33-E32</f>
        <v>0</v>
      </c>
      <c r="G32" s="239" t="e">
        <f>((E33-E32)/E32)</f>
        <v>#DIV/0!</v>
      </c>
    </row>
    <row r="33" spans="1:7" ht="15.75" customHeight="1" hidden="1" thickBot="1">
      <c r="A33" s="221"/>
      <c r="B33" s="117">
        <v>2020</v>
      </c>
      <c r="C33" s="87"/>
      <c r="D33" s="87"/>
      <c r="E33" s="87">
        <f t="shared" si="0"/>
        <v>0</v>
      </c>
      <c r="F33" s="221"/>
      <c r="G33" s="221"/>
    </row>
    <row r="34" spans="1:7" ht="15.75" customHeight="1" hidden="1">
      <c r="A34" s="242" t="s">
        <v>245</v>
      </c>
      <c r="B34" s="117">
        <v>2019</v>
      </c>
      <c r="C34" s="87"/>
      <c r="D34" s="87"/>
      <c r="E34" s="87">
        <f t="shared" si="0"/>
        <v>0</v>
      </c>
      <c r="F34" s="238">
        <f>+E35-E34</f>
        <v>0</v>
      </c>
      <c r="G34" s="239" t="e">
        <f>((E35-E34)/E34)</f>
        <v>#DIV/0!</v>
      </c>
    </row>
    <row r="35" spans="1:7" ht="15.75" customHeight="1" hidden="1" thickBot="1">
      <c r="A35" s="221"/>
      <c r="B35" s="117">
        <v>2020</v>
      </c>
      <c r="C35" s="87"/>
      <c r="D35" s="87"/>
      <c r="E35" s="87">
        <f t="shared" si="0"/>
        <v>0</v>
      </c>
      <c r="F35" s="221"/>
      <c r="G35" s="221"/>
    </row>
    <row r="36" spans="1:7" ht="15.75" customHeight="1" hidden="1">
      <c r="A36" s="242" t="s">
        <v>245</v>
      </c>
      <c r="B36" s="117">
        <v>2019</v>
      </c>
      <c r="C36" s="87"/>
      <c r="D36" s="87"/>
      <c r="E36" s="87">
        <f t="shared" si="0"/>
        <v>0</v>
      </c>
      <c r="F36" s="238">
        <f>+E37-E36</f>
        <v>0</v>
      </c>
      <c r="G36" s="239" t="e">
        <f>((E37-E36)/E36)</f>
        <v>#DIV/0!</v>
      </c>
    </row>
    <row r="37" spans="1:7" ht="15.75" customHeight="1" hidden="1" thickBot="1">
      <c r="A37" s="221"/>
      <c r="B37" s="117">
        <v>2020</v>
      </c>
      <c r="C37" s="87"/>
      <c r="D37" s="87"/>
      <c r="E37" s="87">
        <f t="shared" si="0"/>
        <v>0</v>
      </c>
      <c r="F37" s="221"/>
      <c r="G37" s="221"/>
    </row>
    <row r="38" spans="1:7" ht="15.75" customHeight="1" hidden="1">
      <c r="A38" s="242" t="s">
        <v>245</v>
      </c>
      <c r="B38" s="117">
        <v>2019</v>
      </c>
      <c r="C38" s="87"/>
      <c r="D38" s="87"/>
      <c r="E38" s="87">
        <f t="shared" si="0"/>
        <v>0</v>
      </c>
      <c r="F38" s="238">
        <f>+E39-E38</f>
        <v>0</v>
      </c>
      <c r="G38" s="239" t="e">
        <f>((E39-E38)/E38)</f>
        <v>#DIV/0!</v>
      </c>
    </row>
    <row r="39" spans="1:7" ht="15.75" customHeight="1" hidden="1" thickBot="1">
      <c r="A39" s="221"/>
      <c r="B39" s="117">
        <v>2020</v>
      </c>
      <c r="C39" s="87"/>
      <c r="D39" s="87"/>
      <c r="E39" s="87">
        <f t="shared" si="0"/>
        <v>0</v>
      </c>
      <c r="F39" s="221"/>
      <c r="G39" s="221"/>
    </row>
    <row r="40" spans="1:7" ht="15.75" customHeight="1" hidden="1">
      <c r="A40" s="242" t="s">
        <v>245</v>
      </c>
      <c r="B40" s="117">
        <v>2019</v>
      </c>
      <c r="C40" s="87"/>
      <c r="D40" s="87"/>
      <c r="E40" s="87">
        <f t="shared" si="0"/>
        <v>0</v>
      </c>
      <c r="F40" s="238">
        <f>+E41-E40</f>
        <v>0</v>
      </c>
      <c r="G40" s="239" t="e">
        <f>((E41-E40)/E40)</f>
        <v>#DIV/0!</v>
      </c>
    </row>
    <row r="41" spans="1:7" ht="15.75" customHeight="1" hidden="1" thickBot="1">
      <c r="A41" s="221"/>
      <c r="B41" s="117">
        <v>2020</v>
      </c>
      <c r="C41" s="87"/>
      <c r="D41" s="87"/>
      <c r="E41" s="87">
        <f t="shared" si="0"/>
        <v>0</v>
      </c>
      <c r="F41" s="221"/>
      <c r="G41" s="221"/>
    </row>
    <row r="42" spans="1:7" ht="15.75" customHeight="1">
      <c r="A42" s="220" t="s">
        <v>9</v>
      </c>
      <c r="B42" s="117">
        <v>2019</v>
      </c>
      <c r="C42" s="88">
        <f aca="true" t="shared" si="1" ref="C42:E43">+C10+C12+C14+C16+C18+C20+C22+C24+C26+C28+C30+C32+C34+C36+C38+C40</f>
        <v>0</v>
      </c>
      <c r="D42" s="88">
        <f t="shared" si="1"/>
        <v>71801.78</v>
      </c>
      <c r="E42" s="88">
        <f t="shared" si="1"/>
        <v>71801.78</v>
      </c>
      <c r="F42" s="238">
        <f>+E43-E42</f>
        <v>-55450.71</v>
      </c>
      <c r="G42" s="239">
        <f>((E43-E42)/E42)</f>
        <v>-0.7722748656091812</v>
      </c>
    </row>
    <row r="43" spans="1:7" ht="15.75" customHeight="1">
      <c r="A43" s="221"/>
      <c r="B43" s="117">
        <v>2020</v>
      </c>
      <c r="C43" s="88">
        <f t="shared" si="1"/>
        <v>0</v>
      </c>
      <c r="D43" s="88">
        <f t="shared" si="1"/>
        <v>16351.07</v>
      </c>
      <c r="E43" s="88">
        <f t="shared" si="1"/>
        <v>16351.07</v>
      </c>
      <c r="F43" s="221"/>
      <c r="G43" s="221"/>
    </row>
    <row r="44" spans="1:7" ht="15.75" customHeight="1">
      <c r="A44" s="10"/>
      <c r="B44" s="10"/>
      <c r="C44" s="10"/>
      <c r="D44" s="10"/>
      <c r="E44" s="10"/>
      <c r="F44" s="15"/>
      <c r="G44" s="15"/>
    </row>
    <row r="45" spans="1:7" ht="15.75" customHeight="1">
      <c r="A45" s="10"/>
      <c r="B45" s="10"/>
      <c r="C45" s="10"/>
      <c r="D45" s="10"/>
      <c r="E45" s="10"/>
      <c r="F45" s="15"/>
      <c r="G45" s="15"/>
    </row>
    <row r="46" spans="1:7" ht="15.75" customHeight="1">
      <c r="A46" s="10"/>
      <c r="B46" s="10"/>
      <c r="C46" s="10"/>
      <c r="D46" s="10"/>
      <c r="E46" s="10"/>
      <c r="F46" s="15"/>
      <c r="G46" s="15"/>
    </row>
    <row r="47" spans="1:7" ht="15.75" customHeight="1">
      <c r="A47" s="10"/>
      <c r="B47" s="10"/>
      <c r="C47" s="10"/>
      <c r="D47" s="10"/>
      <c r="E47" s="10"/>
      <c r="F47" s="15"/>
      <c r="G47" s="15"/>
    </row>
    <row r="48" spans="1:7" ht="15.75" customHeight="1">
      <c r="A48" s="10"/>
      <c r="B48" s="10"/>
      <c r="C48" s="10"/>
      <c r="D48" s="10"/>
      <c r="E48" s="10"/>
      <c r="F48" s="15"/>
      <c r="G48" s="15"/>
    </row>
    <row r="49" spans="1:7" ht="15.75" customHeight="1">
      <c r="A49" s="10"/>
      <c r="B49" s="10"/>
      <c r="C49" s="10"/>
      <c r="D49" s="10"/>
      <c r="E49" s="10"/>
      <c r="F49" s="15"/>
      <c r="G49" s="15"/>
    </row>
    <row r="50" spans="1:7" ht="15.75" customHeight="1">
      <c r="A50" s="10"/>
      <c r="B50" s="10"/>
      <c r="C50" s="10"/>
      <c r="D50" s="10"/>
      <c r="E50" s="10"/>
      <c r="F50" s="15"/>
      <c r="G50" s="15"/>
    </row>
    <row r="51" spans="1:7" ht="15.75" customHeight="1">
      <c r="A51" s="10"/>
      <c r="B51" s="10"/>
      <c r="C51" s="10"/>
      <c r="D51" s="10"/>
      <c r="E51" s="10"/>
      <c r="F51" s="15"/>
      <c r="G51" s="15"/>
    </row>
    <row r="52" spans="1:7" ht="15.75" customHeight="1">
      <c r="A52" s="10"/>
      <c r="B52" s="10"/>
      <c r="C52" s="10"/>
      <c r="D52" s="10"/>
      <c r="E52" s="10"/>
      <c r="F52" s="15"/>
      <c r="G52" s="15"/>
    </row>
    <row r="53" spans="1:7" ht="15.75" customHeight="1">
      <c r="A53" s="10"/>
      <c r="B53" s="10"/>
      <c r="C53" s="10"/>
      <c r="D53" s="10"/>
      <c r="E53" s="10"/>
      <c r="F53" s="15"/>
      <c r="G53" s="15"/>
    </row>
    <row r="54" spans="1:7" ht="15.75" customHeight="1">
      <c r="A54" s="10"/>
      <c r="B54" s="10"/>
      <c r="C54" s="10"/>
      <c r="D54" s="10"/>
      <c r="E54" s="10"/>
      <c r="F54" s="15"/>
      <c r="G54" s="15"/>
    </row>
    <row r="55" spans="1:7" ht="15.75" customHeight="1">
      <c r="A55" s="10"/>
      <c r="B55" s="10"/>
      <c r="C55" s="10"/>
      <c r="D55" s="10"/>
      <c r="E55" s="10"/>
      <c r="F55" s="15"/>
      <c r="G55" s="15"/>
    </row>
    <row r="56" spans="1:7" ht="15.75" customHeight="1">
      <c r="A56" s="10"/>
      <c r="B56" s="10"/>
      <c r="C56" s="10"/>
      <c r="D56" s="10"/>
      <c r="E56" s="10"/>
      <c r="F56" s="15"/>
      <c r="G56" s="15"/>
    </row>
    <row r="57" spans="1:7" ht="15.75" customHeight="1">
      <c r="A57" s="10"/>
      <c r="B57" s="10"/>
      <c r="C57" s="10"/>
      <c r="D57" s="10"/>
      <c r="E57" s="10"/>
      <c r="F57" s="15"/>
      <c r="G57" s="15"/>
    </row>
    <row r="58" spans="1:7" ht="15.75" customHeight="1">
      <c r="A58" s="10"/>
      <c r="B58" s="10"/>
      <c r="C58" s="10"/>
      <c r="D58" s="10"/>
      <c r="E58" s="10"/>
      <c r="F58" s="15"/>
      <c r="G58" s="15"/>
    </row>
    <row r="59" spans="1:7" ht="15.75" customHeight="1">
      <c r="A59" s="10"/>
      <c r="B59" s="10"/>
      <c r="C59" s="10"/>
      <c r="D59" s="10"/>
      <c r="E59" s="10"/>
      <c r="F59" s="15"/>
      <c r="G59" s="15"/>
    </row>
    <row r="60" spans="1:7" ht="15.75" customHeight="1">
      <c r="A60" s="10"/>
      <c r="B60" s="10"/>
      <c r="C60" s="10"/>
      <c r="D60" s="10"/>
      <c r="E60" s="10"/>
      <c r="F60" s="15"/>
      <c r="G60" s="15"/>
    </row>
    <row r="61" spans="1:7" ht="15.75" customHeight="1">
      <c r="A61" s="10"/>
      <c r="B61" s="10"/>
      <c r="C61" s="10"/>
      <c r="D61" s="10"/>
      <c r="E61" s="10"/>
      <c r="F61" s="15"/>
      <c r="G61" s="15"/>
    </row>
    <row r="62" spans="1:7" ht="15.75" customHeight="1">
      <c r="A62" s="10"/>
      <c r="B62" s="10"/>
      <c r="C62" s="10"/>
      <c r="D62" s="10"/>
      <c r="E62" s="10"/>
      <c r="F62" s="15"/>
      <c r="G62" s="15"/>
    </row>
    <row r="63" spans="1:7" ht="15.75" customHeight="1">
      <c r="A63" s="10"/>
      <c r="B63" s="10"/>
      <c r="C63" s="10"/>
      <c r="D63" s="10"/>
      <c r="E63" s="10"/>
      <c r="F63" s="15"/>
      <c r="G63" s="15"/>
    </row>
    <row r="64" spans="1:7" ht="15.75" customHeight="1">
      <c r="A64" s="10"/>
      <c r="B64" s="10"/>
      <c r="C64" s="10"/>
      <c r="D64" s="10"/>
      <c r="E64" s="10"/>
      <c r="F64" s="15"/>
      <c r="G64" s="15"/>
    </row>
    <row r="65" spans="1:7" ht="15.75" customHeight="1">
      <c r="A65" s="10"/>
      <c r="B65" s="10"/>
      <c r="C65" s="10"/>
      <c r="D65" s="10"/>
      <c r="E65" s="10"/>
      <c r="F65" s="15"/>
      <c r="G65" s="15"/>
    </row>
    <row r="66" spans="1:7" ht="15.75" customHeight="1">
      <c r="A66" s="10"/>
      <c r="B66" s="10"/>
      <c r="C66" s="10"/>
      <c r="D66" s="10"/>
      <c r="E66" s="10"/>
      <c r="F66" s="15"/>
      <c r="G66" s="15"/>
    </row>
    <row r="67" spans="1:7" ht="15.75" customHeight="1">
      <c r="A67" s="10"/>
      <c r="B67" s="10"/>
      <c r="C67" s="10"/>
      <c r="D67" s="10"/>
      <c r="E67" s="10"/>
      <c r="F67" s="15"/>
      <c r="G67" s="15"/>
    </row>
    <row r="68" spans="1:7" ht="15.75" customHeight="1">
      <c r="A68" s="10"/>
      <c r="B68" s="10"/>
      <c r="C68" s="10"/>
      <c r="D68" s="10"/>
      <c r="E68" s="10"/>
      <c r="F68" s="15"/>
      <c r="G68" s="15"/>
    </row>
    <row r="69" spans="1:7" ht="15.75" customHeight="1">
      <c r="A69" s="10"/>
      <c r="B69" s="10"/>
      <c r="C69" s="10"/>
      <c r="D69" s="10"/>
      <c r="E69" s="10"/>
      <c r="F69" s="15"/>
      <c r="G69" s="15"/>
    </row>
    <row r="70" spans="1:7" ht="15.75" customHeight="1">
      <c r="A70" s="10"/>
      <c r="B70" s="10"/>
      <c r="C70" s="10"/>
      <c r="D70" s="10"/>
      <c r="E70" s="10"/>
      <c r="F70" s="15"/>
      <c r="G70" s="15"/>
    </row>
    <row r="71" spans="1:7" ht="15.75" customHeight="1">
      <c r="A71" s="10"/>
      <c r="B71" s="10"/>
      <c r="C71" s="10"/>
      <c r="D71" s="10"/>
      <c r="E71" s="10"/>
      <c r="F71" s="15"/>
      <c r="G71" s="15"/>
    </row>
    <row r="72" spans="1:7" ht="15.75" customHeight="1">
      <c r="A72" s="10"/>
      <c r="B72" s="10"/>
      <c r="C72" s="10"/>
      <c r="D72" s="10"/>
      <c r="E72" s="10"/>
      <c r="F72" s="15"/>
      <c r="G72" s="15"/>
    </row>
    <row r="73" spans="1:7" ht="15.75" customHeight="1">
      <c r="A73" s="10"/>
      <c r="B73" s="10"/>
      <c r="C73" s="10"/>
      <c r="D73" s="10"/>
      <c r="E73" s="10"/>
      <c r="F73" s="15"/>
      <c r="G73" s="15"/>
    </row>
    <row r="74" spans="1:7" ht="15.75" customHeight="1">
      <c r="A74" s="10"/>
      <c r="B74" s="10"/>
      <c r="C74" s="10"/>
      <c r="D74" s="10"/>
      <c r="E74" s="10"/>
      <c r="F74" s="15"/>
      <c r="G74" s="15"/>
    </row>
    <row r="75" spans="1:7" ht="15.75" customHeight="1">
      <c r="A75" s="10"/>
      <c r="B75" s="10"/>
      <c r="C75" s="10"/>
      <c r="D75" s="10"/>
      <c r="E75" s="10"/>
      <c r="F75" s="15"/>
      <c r="G75" s="15"/>
    </row>
    <row r="76" spans="1:7" ht="15.75" customHeight="1">
      <c r="A76" s="10"/>
      <c r="B76" s="10"/>
      <c r="C76" s="10"/>
      <c r="D76" s="10"/>
      <c r="E76" s="10"/>
      <c r="F76" s="15"/>
      <c r="G76" s="15"/>
    </row>
    <row r="77" spans="1:7" ht="15.75" customHeight="1">
      <c r="A77" s="10"/>
      <c r="B77" s="10"/>
      <c r="C77" s="10"/>
      <c r="D77" s="10"/>
      <c r="E77" s="10"/>
      <c r="F77" s="15"/>
      <c r="G77" s="15"/>
    </row>
    <row r="78" spans="1:7" ht="15.75" customHeight="1">
      <c r="A78" s="10"/>
      <c r="B78" s="10"/>
      <c r="C78" s="10"/>
      <c r="D78" s="10"/>
      <c r="E78" s="10"/>
      <c r="F78" s="15"/>
      <c r="G78" s="15"/>
    </row>
    <row r="79" spans="1:7" ht="15.75" customHeight="1">
      <c r="A79" s="10"/>
      <c r="B79" s="10"/>
      <c r="C79" s="10"/>
      <c r="D79" s="10"/>
      <c r="E79" s="10"/>
      <c r="F79" s="15"/>
      <c r="G79" s="15"/>
    </row>
    <row r="80" spans="1:7" ht="15.75" customHeight="1">
      <c r="A80" s="10"/>
      <c r="B80" s="10"/>
      <c r="C80" s="10"/>
      <c r="D80" s="10"/>
      <c r="E80" s="10"/>
      <c r="F80" s="15"/>
      <c r="G80" s="15"/>
    </row>
    <row r="81" spans="1:7" ht="15.75" customHeight="1">
      <c r="A81" s="10"/>
      <c r="B81" s="10"/>
      <c r="C81" s="10"/>
      <c r="D81" s="10"/>
      <c r="E81" s="10"/>
      <c r="F81" s="15"/>
      <c r="G81" s="15"/>
    </row>
    <row r="82" spans="1:7" ht="15.75" customHeight="1">
      <c r="A82" s="10"/>
      <c r="B82" s="10"/>
      <c r="C82" s="10"/>
      <c r="D82" s="10"/>
      <c r="E82" s="10"/>
      <c r="F82" s="15"/>
      <c r="G82" s="15"/>
    </row>
    <row r="83" spans="1:7" ht="15.75" customHeight="1">
      <c r="A83" s="10"/>
      <c r="B83" s="10"/>
      <c r="C83" s="10"/>
      <c r="D83" s="10"/>
      <c r="E83" s="10"/>
      <c r="F83" s="15"/>
      <c r="G83" s="15"/>
    </row>
    <row r="84" spans="1:7" ht="15.75" customHeight="1">
      <c r="A84" s="10"/>
      <c r="B84" s="10"/>
      <c r="C84" s="10"/>
      <c r="D84" s="10"/>
      <c r="E84" s="10"/>
      <c r="F84" s="15"/>
      <c r="G84" s="15"/>
    </row>
    <row r="85" spans="1:7" ht="15.75" customHeight="1">
      <c r="A85" s="10"/>
      <c r="B85" s="10"/>
      <c r="C85" s="10"/>
      <c r="D85" s="10"/>
      <c r="E85" s="10"/>
      <c r="F85" s="15"/>
      <c r="G85" s="15"/>
    </row>
    <row r="86" spans="1:7" ht="15.75" customHeight="1">
      <c r="A86" s="10"/>
      <c r="B86" s="10"/>
      <c r="C86" s="10"/>
      <c r="D86" s="10"/>
      <c r="E86" s="10"/>
      <c r="F86" s="15"/>
      <c r="G86" s="15"/>
    </row>
    <row r="87" spans="1:7" ht="15.75" customHeight="1">
      <c r="A87" s="10"/>
      <c r="B87" s="10"/>
      <c r="C87" s="10"/>
      <c r="D87" s="10"/>
      <c r="E87" s="10"/>
      <c r="F87" s="15"/>
      <c r="G87" s="15"/>
    </row>
    <row r="88" spans="1:7" ht="15.75" customHeight="1">
      <c r="A88" s="10"/>
      <c r="B88" s="10"/>
      <c r="C88" s="10"/>
      <c r="D88" s="10"/>
      <c r="E88" s="10"/>
      <c r="F88" s="15"/>
      <c r="G88" s="15"/>
    </row>
    <row r="89" spans="1:7" ht="15.75" customHeight="1">
      <c r="A89" s="10"/>
      <c r="B89" s="10"/>
      <c r="C89" s="10"/>
      <c r="D89" s="10"/>
      <c r="E89" s="10"/>
      <c r="F89" s="15"/>
      <c r="G89" s="15"/>
    </row>
    <row r="90" spans="1:7" ht="15.75" customHeight="1">
      <c r="A90" s="10"/>
      <c r="B90" s="10"/>
      <c r="C90" s="10"/>
      <c r="D90" s="10"/>
      <c r="E90" s="10"/>
      <c r="F90" s="15"/>
      <c r="G90" s="15"/>
    </row>
    <row r="91" spans="1:7" ht="15.75" customHeight="1">
      <c r="A91" s="10"/>
      <c r="B91" s="10"/>
      <c r="C91" s="10"/>
      <c r="D91" s="10"/>
      <c r="E91" s="10"/>
      <c r="F91" s="15"/>
      <c r="G91" s="15"/>
    </row>
    <row r="92" spans="1:7" ht="15.75" customHeight="1">
      <c r="A92" s="10"/>
      <c r="B92" s="10"/>
      <c r="C92" s="10"/>
      <c r="D92" s="10"/>
      <c r="E92" s="10"/>
      <c r="F92" s="15"/>
      <c r="G92" s="15"/>
    </row>
    <row r="93" spans="1:7" ht="15.75" customHeight="1">
      <c r="A93" s="10"/>
      <c r="B93" s="10"/>
      <c r="C93" s="10"/>
      <c r="D93" s="10"/>
      <c r="E93" s="10"/>
      <c r="F93" s="15"/>
      <c r="G93" s="15"/>
    </row>
    <row r="94" spans="1:7" ht="15.75" customHeight="1">
      <c r="A94" s="10"/>
      <c r="B94" s="10"/>
      <c r="C94" s="10"/>
      <c r="D94" s="10"/>
      <c r="E94" s="10"/>
      <c r="F94" s="15"/>
      <c r="G94" s="15"/>
    </row>
    <row r="95" spans="1:7" ht="15.75" customHeight="1">
      <c r="A95" s="10"/>
      <c r="B95" s="10"/>
      <c r="C95" s="10"/>
      <c r="D95" s="10"/>
      <c r="E95" s="10"/>
      <c r="F95" s="15"/>
      <c r="G95" s="15"/>
    </row>
    <row r="96" spans="1:7" ht="15.75" customHeight="1">
      <c r="A96" s="10"/>
      <c r="B96" s="10"/>
      <c r="C96" s="10"/>
      <c r="D96" s="10"/>
      <c r="E96" s="10"/>
      <c r="F96" s="15"/>
      <c r="G96" s="15"/>
    </row>
    <row r="97" spans="1:7" ht="15.75" customHeight="1">
      <c r="A97" s="10"/>
      <c r="B97" s="10"/>
      <c r="C97" s="10"/>
      <c r="D97" s="10"/>
      <c r="E97" s="10"/>
      <c r="F97" s="15"/>
      <c r="G97" s="15"/>
    </row>
    <row r="98" spans="1:7" ht="15.75" customHeight="1">
      <c r="A98" s="10"/>
      <c r="B98" s="10"/>
      <c r="C98" s="10"/>
      <c r="D98" s="10"/>
      <c r="E98" s="10"/>
      <c r="F98" s="15"/>
      <c r="G98" s="15"/>
    </row>
    <row r="99" spans="1:7" ht="15.75" customHeight="1">
      <c r="A99" s="10"/>
      <c r="B99" s="10"/>
      <c r="C99" s="10"/>
      <c r="D99" s="10"/>
      <c r="E99" s="10"/>
      <c r="F99" s="15"/>
      <c r="G99" s="15"/>
    </row>
    <row r="100" spans="1:7" ht="15.75" customHeight="1">
      <c r="A100" s="10"/>
      <c r="B100" s="10"/>
      <c r="C100" s="10"/>
      <c r="D100" s="10"/>
      <c r="E100" s="10"/>
      <c r="F100" s="15"/>
      <c r="G100" s="15"/>
    </row>
    <row r="101" spans="1:7" ht="15.75" customHeight="1">
      <c r="A101" s="10"/>
      <c r="B101" s="10"/>
      <c r="C101" s="10"/>
      <c r="D101" s="10"/>
      <c r="E101" s="10"/>
      <c r="F101" s="15"/>
      <c r="G101" s="15"/>
    </row>
    <row r="102" spans="1:7" ht="15.75" customHeight="1">
      <c r="A102" s="10"/>
      <c r="B102" s="10"/>
      <c r="C102" s="10"/>
      <c r="D102" s="10"/>
      <c r="E102" s="10"/>
      <c r="F102" s="15"/>
      <c r="G102" s="15"/>
    </row>
    <row r="103" spans="1:7" ht="15.75" customHeight="1">
      <c r="A103" s="10"/>
      <c r="B103" s="10"/>
      <c r="C103" s="10"/>
      <c r="D103" s="10"/>
      <c r="E103" s="10"/>
      <c r="F103" s="15"/>
      <c r="G103" s="15"/>
    </row>
    <row r="104" spans="1:7" ht="15.75" customHeight="1">
      <c r="A104" s="10"/>
      <c r="B104" s="10"/>
      <c r="C104" s="10"/>
      <c r="D104" s="10"/>
      <c r="E104" s="10"/>
      <c r="F104" s="15"/>
      <c r="G104" s="15"/>
    </row>
    <row r="105" spans="1:7" ht="15.75" customHeight="1">
      <c r="A105" s="10"/>
      <c r="B105" s="10"/>
      <c r="C105" s="10"/>
      <c r="D105" s="10"/>
      <c r="E105" s="10"/>
      <c r="F105" s="15"/>
      <c r="G105" s="15"/>
    </row>
    <row r="106" spans="1:7" ht="15.75" customHeight="1">
      <c r="A106" s="10"/>
      <c r="B106" s="10"/>
      <c r="C106" s="10"/>
      <c r="D106" s="10"/>
      <c r="E106" s="10"/>
      <c r="F106" s="15"/>
      <c r="G106" s="15"/>
    </row>
    <row r="107" spans="1:7" ht="15.75" customHeight="1">
      <c r="A107" s="10"/>
      <c r="B107" s="10"/>
      <c r="C107" s="10"/>
      <c r="D107" s="10"/>
      <c r="E107" s="10"/>
      <c r="F107" s="15"/>
      <c r="G107" s="15"/>
    </row>
    <row r="108" spans="1:7" ht="15.75" customHeight="1">
      <c r="A108" s="10"/>
      <c r="B108" s="10"/>
      <c r="C108" s="10"/>
      <c r="D108" s="10"/>
      <c r="E108" s="10"/>
      <c r="F108" s="15"/>
      <c r="G108" s="15"/>
    </row>
    <row r="109" spans="1:7" ht="15.75" customHeight="1">
      <c r="A109" s="10"/>
      <c r="B109" s="10"/>
      <c r="C109" s="10"/>
      <c r="D109" s="10"/>
      <c r="E109" s="10"/>
      <c r="F109" s="15"/>
      <c r="G109" s="15"/>
    </row>
    <row r="110" spans="1:7" ht="15.75" customHeight="1">
      <c r="A110" s="10"/>
      <c r="B110" s="10"/>
      <c r="C110" s="10"/>
      <c r="D110" s="10"/>
      <c r="E110" s="10"/>
      <c r="F110" s="15"/>
      <c r="G110" s="15"/>
    </row>
    <row r="111" spans="1:7" ht="15.75" customHeight="1">
      <c r="A111" s="10"/>
      <c r="B111" s="10"/>
      <c r="C111" s="10"/>
      <c r="D111" s="10"/>
      <c r="E111" s="10"/>
      <c r="F111" s="15"/>
      <c r="G111" s="15"/>
    </row>
    <row r="112" spans="1:7" ht="15.75" customHeight="1">
      <c r="A112" s="10"/>
      <c r="B112" s="10"/>
      <c r="C112" s="10"/>
      <c r="D112" s="10"/>
      <c r="E112" s="10"/>
      <c r="F112" s="15"/>
      <c r="G112" s="15"/>
    </row>
    <row r="113" spans="1:7" ht="15.75" customHeight="1">
      <c r="A113" s="10"/>
      <c r="B113" s="10"/>
      <c r="C113" s="10"/>
      <c r="D113" s="10"/>
      <c r="E113" s="10"/>
      <c r="F113" s="15"/>
      <c r="G113" s="15"/>
    </row>
    <row r="114" spans="1:7" ht="15.75" customHeight="1">
      <c r="A114" s="10"/>
      <c r="B114" s="10"/>
      <c r="C114" s="10"/>
      <c r="D114" s="10"/>
      <c r="E114" s="10"/>
      <c r="F114" s="15"/>
      <c r="G114" s="15"/>
    </row>
    <row r="115" spans="1:7" ht="15.75" customHeight="1">
      <c r="A115" s="10"/>
      <c r="B115" s="10"/>
      <c r="C115" s="10"/>
      <c r="D115" s="10"/>
      <c r="E115" s="10"/>
      <c r="F115" s="15"/>
      <c r="G115" s="15"/>
    </row>
    <row r="116" spans="1:7" ht="15.75" customHeight="1">
      <c r="A116" s="10"/>
      <c r="B116" s="10"/>
      <c r="C116" s="10"/>
      <c r="D116" s="10"/>
      <c r="E116" s="10"/>
      <c r="F116" s="15"/>
      <c r="G116" s="15"/>
    </row>
    <row r="117" spans="1:7" ht="15.75" customHeight="1">
      <c r="A117" s="10"/>
      <c r="B117" s="10"/>
      <c r="C117" s="10"/>
      <c r="D117" s="10"/>
      <c r="E117" s="10"/>
      <c r="F117" s="15"/>
      <c r="G117" s="15"/>
    </row>
    <row r="118" spans="1:7" ht="15.75" customHeight="1">
      <c r="A118" s="10"/>
      <c r="B118" s="10"/>
      <c r="C118" s="10"/>
      <c r="D118" s="10"/>
      <c r="E118" s="10"/>
      <c r="F118" s="15"/>
      <c r="G118" s="15"/>
    </row>
    <row r="119" spans="1:7" ht="15.75" customHeight="1">
      <c r="A119" s="10"/>
      <c r="B119" s="10"/>
      <c r="C119" s="10"/>
      <c r="D119" s="10"/>
      <c r="E119" s="10"/>
      <c r="F119" s="15"/>
      <c r="G119" s="15"/>
    </row>
    <row r="120" spans="1:7" ht="15.75" customHeight="1">
      <c r="A120" s="10"/>
      <c r="B120" s="10"/>
      <c r="C120" s="10"/>
      <c r="D120" s="10"/>
      <c r="E120" s="10"/>
      <c r="F120" s="15"/>
      <c r="G120" s="15"/>
    </row>
    <row r="121" spans="1:7" ht="15.75" customHeight="1">
      <c r="A121" s="10"/>
      <c r="B121" s="10"/>
      <c r="C121" s="10"/>
      <c r="D121" s="10"/>
      <c r="E121" s="10"/>
      <c r="F121" s="15"/>
      <c r="G121" s="15"/>
    </row>
    <row r="122" spans="1:7" ht="15.75" customHeight="1">
      <c r="A122" s="10"/>
      <c r="B122" s="10"/>
      <c r="C122" s="10"/>
      <c r="D122" s="10"/>
      <c r="E122" s="10"/>
      <c r="F122" s="15"/>
      <c r="G122" s="15"/>
    </row>
    <row r="123" spans="1:7" ht="15.75" customHeight="1">
      <c r="A123" s="10"/>
      <c r="B123" s="10"/>
      <c r="C123" s="10"/>
      <c r="D123" s="10"/>
      <c r="E123" s="10"/>
      <c r="F123" s="15"/>
      <c r="G123" s="15"/>
    </row>
    <row r="124" spans="1:7" ht="15.75" customHeight="1">
      <c r="A124" s="10"/>
      <c r="B124" s="10"/>
      <c r="C124" s="10"/>
      <c r="D124" s="10"/>
      <c r="E124" s="10"/>
      <c r="F124" s="15"/>
      <c r="G124" s="15"/>
    </row>
    <row r="125" spans="6:7" ht="15.75" customHeight="1">
      <c r="F125" s="38"/>
      <c r="G125" s="38"/>
    </row>
    <row r="126" spans="6:7" ht="15.75" customHeight="1">
      <c r="F126" s="38"/>
      <c r="G126" s="38"/>
    </row>
    <row r="127" spans="6:7" ht="15.75" customHeight="1">
      <c r="F127" s="38"/>
      <c r="G127" s="38"/>
    </row>
    <row r="128" spans="6:7" ht="15.75" customHeight="1">
      <c r="F128" s="38"/>
      <c r="G128" s="38"/>
    </row>
    <row r="129" spans="6:7" ht="15.75" customHeight="1">
      <c r="F129" s="38"/>
      <c r="G129" s="38"/>
    </row>
    <row r="130" spans="6:7" ht="15.75" customHeight="1">
      <c r="F130" s="38"/>
      <c r="G130" s="38"/>
    </row>
    <row r="131" spans="6:7" ht="15.75" customHeight="1">
      <c r="F131" s="38"/>
      <c r="G131" s="38"/>
    </row>
    <row r="132" spans="6:7" ht="15.75" customHeight="1">
      <c r="F132" s="38"/>
      <c r="G132" s="38"/>
    </row>
    <row r="133" spans="6:7" ht="15.75" customHeight="1">
      <c r="F133" s="38"/>
      <c r="G133" s="38"/>
    </row>
    <row r="134" spans="6:7" ht="15.75" customHeight="1">
      <c r="F134" s="38"/>
      <c r="G134" s="38"/>
    </row>
    <row r="135" spans="6:7" ht="15.75" customHeight="1">
      <c r="F135" s="38"/>
      <c r="G135" s="38"/>
    </row>
    <row r="136" spans="6:7" ht="15.75" customHeight="1">
      <c r="F136" s="38"/>
      <c r="G136" s="38"/>
    </row>
    <row r="137" spans="6:7" ht="15.75" customHeight="1">
      <c r="F137" s="38"/>
      <c r="G137" s="38"/>
    </row>
    <row r="138" spans="6:7" ht="15.75" customHeight="1">
      <c r="F138" s="38"/>
      <c r="G138" s="38"/>
    </row>
    <row r="139" spans="6:7" ht="15.75" customHeight="1">
      <c r="F139" s="38"/>
      <c r="G139" s="38"/>
    </row>
    <row r="140" spans="6:7" ht="15.75" customHeight="1">
      <c r="F140" s="38"/>
      <c r="G140" s="38"/>
    </row>
    <row r="141" spans="6:7" ht="15.75" customHeight="1">
      <c r="F141" s="38"/>
      <c r="G141" s="38"/>
    </row>
    <row r="142" spans="6:7" ht="15.75" customHeight="1">
      <c r="F142" s="38"/>
      <c r="G142" s="38"/>
    </row>
    <row r="143" spans="6:7" ht="15.75" customHeight="1">
      <c r="F143" s="38"/>
      <c r="G143" s="38"/>
    </row>
    <row r="144" spans="6:7" ht="15.75" customHeight="1">
      <c r="F144" s="38"/>
      <c r="G144" s="38"/>
    </row>
    <row r="145" spans="6:7" ht="15.75" customHeight="1">
      <c r="F145" s="38"/>
      <c r="G145" s="38"/>
    </row>
    <row r="146" spans="6:7" ht="15.75" customHeight="1">
      <c r="F146" s="38"/>
      <c r="G146" s="38"/>
    </row>
    <row r="147" spans="6:7" ht="15.75" customHeight="1">
      <c r="F147" s="38"/>
      <c r="G147" s="38"/>
    </row>
    <row r="148" spans="6:7" ht="15.75" customHeight="1">
      <c r="F148" s="38"/>
      <c r="G148" s="38"/>
    </row>
    <row r="149" spans="6:7" ht="15.75" customHeight="1">
      <c r="F149" s="38"/>
      <c r="G149" s="38"/>
    </row>
    <row r="150" spans="6:7" ht="15.75" customHeight="1">
      <c r="F150" s="38"/>
      <c r="G150" s="38"/>
    </row>
    <row r="151" spans="6:7" ht="15.75" customHeight="1">
      <c r="F151" s="38"/>
      <c r="G151" s="38"/>
    </row>
    <row r="152" spans="6:7" ht="15.75" customHeight="1">
      <c r="F152" s="38"/>
      <c r="G152" s="38"/>
    </row>
    <row r="153" spans="6:7" ht="15.75" customHeight="1">
      <c r="F153" s="38"/>
      <c r="G153" s="38"/>
    </row>
    <row r="154" spans="6:7" ht="15.75" customHeight="1">
      <c r="F154" s="38"/>
      <c r="G154" s="38"/>
    </row>
    <row r="155" spans="6:7" ht="15.75" customHeight="1">
      <c r="F155" s="38"/>
      <c r="G155" s="38"/>
    </row>
    <row r="156" spans="6:7" ht="15.75" customHeight="1">
      <c r="F156" s="38"/>
      <c r="G156" s="38"/>
    </row>
    <row r="157" spans="6:7" ht="15.75" customHeight="1">
      <c r="F157" s="38"/>
      <c r="G157" s="38"/>
    </row>
    <row r="158" spans="6:7" ht="15.75" customHeight="1">
      <c r="F158" s="38"/>
      <c r="G158" s="38"/>
    </row>
    <row r="159" spans="6:7" ht="15.75" customHeight="1">
      <c r="F159" s="38"/>
      <c r="G159" s="38"/>
    </row>
    <row r="160" spans="6:7" ht="15.75" customHeight="1">
      <c r="F160" s="38"/>
      <c r="G160" s="38"/>
    </row>
    <row r="161" spans="6:7" ht="15.75" customHeight="1">
      <c r="F161" s="38"/>
      <c r="G161" s="38"/>
    </row>
    <row r="162" spans="6:7" ht="15.75" customHeight="1">
      <c r="F162" s="38"/>
      <c r="G162" s="38"/>
    </row>
    <row r="163" spans="6:7" ht="15.75" customHeight="1">
      <c r="F163" s="38"/>
      <c r="G163" s="38"/>
    </row>
    <row r="164" spans="6:7" ht="15.75" customHeight="1">
      <c r="F164" s="38"/>
      <c r="G164" s="38"/>
    </row>
    <row r="165" spans="6:7" ht="15.75" customHeight="1">
      <c r="F165" s="38"/>
      <c r="G165" s="38"/>
    </row>
    <row r="166" spans="6:7" ht="15.75" customHeight="1">
      <c r="F166" s="38"/>
      <c r="G166" s="38"/>
    </row>
    <row r="167" spans="6:7" ht="15.75" customHeight="1">
      <c r="F167" s="38"/>
      <c r="G167" s="38"/>
    </row>
    <row r="168" spans="6:7" ht="15.75" customHeight="1">
      <c r="F168" s="38"/>
      <c r="G168" s="38"/>
    </row>
    <row r="169" spans="6:7" ht="15.75" customHeight="1">
      <c r="F169" s="38"/>
      <c r="G169" s="38"/>
    </row>
    <row r="170" spans="6:7" ht="15.75" customHeight="1">
      <c r="F170" s="38"/>
      <c r="G170" s="38"/>
    </row>
    <row r="171" spans="6:7" ht="15.75" customHeight="1">
      <c r="F171" s="38"/>
      <c r="G171" s="38"/>
    </row>
    <row r="172" spans="6:7" ht="15.75" customHeight="1">
      <c r="F172" s="38"/>
      <c r="G172" s="38"/>
    </row>
    <row r="173" spans="6:7" ht="15.75" customHeight="1">
      <c r="F173" s="38"/>
      <c r="G173" s="38"/>
    </row>
    <row r="174" spans="6:7" ht="15.75" customHeight="1">
      <c r="F174" s="38"/>
      <c r="G174" s="38"/>
    </row>
    <row r="175" spans="6:7" ht="15.75" customHeight="1">
      <c r="F175" s="38"/>
      <c r="G175" s="38"/>
    </row>
    <row r="176" spans="6:7" ht="15.75" customHeight="1">
      <c r="F176" s="38"/>
      <c r="G176" s="38"/>
    </row>
    <row r="177" spans="6:7" ht="15.75" customHeight="1">
      <c r="F177" s="38"/>
      <c r="G177" s="38"/>
    </row>
    <row r="178" spans="6:7" ht="15.75" customHeight="1">
      <c r="F178" s="38"/>
      <c r="G178" s="38"/>
    </row>
    <row r="179" spans="6:7" ht="15.75" customHeight="1">
      <c r="F179" s="38"/>
      <c r="G179" s="38"/>
    </row>
    <row r="180" spans="6:7" ht="15.75" customHeight="1">
      <c r="F180" s="38"/>
      <c r="G180" s="38"/>
    </row>
    <row r="181" spans="6:7" ht="15.75" customHeight="1">
      <c r="F181" s="38"/>
      <c r="G181" s="38"/>
    </row>
    <row r="182" spans="6:7" ht="15.75" customHeight="1">
      <c r="F182" s="38"/>
      <c r="G182" s="38"/>
    </row>
    <row r="183" spans="6:7" ht="15.75" customHeight="1">
      <c r="F183" s="38"/>
      <c r="G183" s="38"/>
    </row>
    <row r="184" spans="6:7" ht="15.75" customHeight="1">
      <c r="F184" s="38"/>
      <c r="G184" s="38"/>
    </row>
    <row r="185" spans="6:7" ht="15.75" customHeight="1">
      <c r="F185" s="38"/>
      <c r="G185" s="38"/>
    </row>
    <row r="186" spans="6:7" ht="15.75" customHeight="1">
      <c r="F186" s="38"/>
      <c r="G186" s="38"/>
    </row>
    <row r="187" spans="6:7" ht="15.75" customHeight="1">
      <c r="F187" s="38"/>
      <c r="G187" s="38"/>
    </row>
    <row r="188" spans="6:7" ht="15.75" customHeight="1">
      <c r="F188" s="38"/>
      <c r="G188" s="38"/>
    </row>
    <row r="189" spans="6:7" ht="15.75" customHeight="1">
      <c r="F189" s="38"/>
      <c r="G189" s="38"/>
    </row>
    <row r="190" spans="6:7" ht="15.75" customHeight="1">
      <c r="F190" s="38"/>
      <c r="G190" s="38"/>
    </row>
    <row r="191" spans="6:7" ht="15.75" customHeight="1">
      <c r="F191" s="38"/>
      <c r="G191" s="38"/>
    </row>
    <row r="192" spans="6:7" ht="15.75" customHeight="1">
      <c r="F192" s="38"/>
      <c r="G192" s="38"/>
    </row>
    <row r="193" spans="6:7" ht="15.75" customHeight="1">
      <c r="F193" s="38"/>
      <c r="G193" s="38"/>
    </row>
    <row r="194" spans="6:7" ht="15.75" customHeight="1">
      <c r="F194" s="38"/>
      <c r="G194" s="38"/>
    </row>
    <row r="195" spans="6:7" ht="15.75" customHeight="1">
      <c r="F195" s="38"/>
      <c r="G195" s="38"/>
    </row>
    <row r="196" spans="6:7" ht="15.75" customHeight="1">
      <c r="F196" s="38"/>
      <c r="G196" s="38"/>
    </row>
    <row r="197" spans="6:7" ht="15.75" customHeight="1">
      <c r="F197" s="38"/>
      <c r="G197" s="38"/>
    </row>
    <row r="198" spans="6:7" ht="15.75" customHeight="1">
      <c r="F198" s="38"/>
      <c r="G198" s="38"/>
    </row>
    <row r="199" spans="6:7" ht="15.75" customHeight="1">
      <c r="F199" s="38"/>
      <c r="G199" s="38"/>
    </row>
    <row r="200" spans="6:7" ht="15.75" customHeight="1">
      <c r="F200" s="38"/>
      <c r="G200" s="38"/>
    </row>
    <row r="201" spans="6:7" ht="15.75" customHeight="1">
      <c r="F201" s="38"/>
      <c r="G201" s="38"/>
    </row>
    <row r="202" spans="6:7" ht="15.75" customHeight="1">
      <c r="F202" s="38"/>
      <c r="G202" s="38"/>
    </row>
    <row r="203" spans="6:7" ht="15.75" customHeight="1">
      <c r="F203" s="38"/>
      <c r="G203" s="38"/>
    </row>
    <row r="204" spans="6:7" ht="15.75" customHeight="1">
      <c r="F204" s="38"/>
      <c r="G204" s="38"/>
    </row>
    <row r="205" spans="6:7" ht="15.75" customHeight="1">
      <c r="F205" s="38"/>
      <c r="G205" s="38"/>
    </row>
    <row r="206" spans="6:7" ht="15.75" customHeight="1">
      <c r="F206" s="38"/>
      <c r="G206" s="38"/>
    </row>
    <row r="207" spans="6:7" ht="15.75" customHeight="1">
      <c r="F207" s="38"/>
      <c r="G207" s="38"/>
    </row>
    <row r="208" spans="6:7" ht="15.75" customHeight="1">
      <c r="F208" s="38"/>
      <c r="G208" s="38"/>
    </row>
    <row r="209" spans="6:7" ht="15.75" customHeight="1">
      <c r="F209" s="38"/>
      <c r="G209" s="38"/>
    </row>
    <row r="210" spans="6:7" ht="15.75" customHeight="1">
      <c r="F210" s="38"/>
      <c r="G210" s="38"/>
    </row>
    <row r="211" spans="6:7" ht="15.75" customHeight="1">
      <c r="F211" s="38"/>
      <c r="G211" s="38"/>
    </row>
    <row r="212" spans="6:7" ht="15.75" customHeight="1">
      <c r="F212" s="38"/>
      <c r="G212" s="38"/>
    </row>
    <row r="213" spans="6:7" ht="15.75" customHeight="1">
      <c r="F213" s="38"/>
      <c r="G213" s="38"/>
    </row>
    <row r="214" spans="6:7" ht="15.75" customHeight="1">
      <c r="F214" s="38"/>
      <c r="G214" s="38"/>
    </row>
    <row r="215" spans="6:7" ht="15.75" customHeight="1">
      <c r="F215" s="38"/>
      <c r="G215" s="38"/>
    </row>
    <row r="216" spans="6:7" ht="15.75" customHeight="1">
      <c r="F216" s="38"/>
      <c r="G216" s="38"/>
    </row>
    <row r="217" spans="6:7" ht="15.75" customHeight="1">
      <c r="F217" s="38"/>
      <c r="G217" s="38"/>
    </row>
    <row r="218" spans="6:7" ht="15.75" customHeight="1">
      <c r="F218" s="38"/>
      <c r="G218" s="38"/>
    </row>
    <row r="219" spans="6:7" ht="15.75" customHeight="1">
      <c r="F219" s="38"/>
      <c r="G219" s="38"/>
    </row>
    <row r="220" spans="6:7" ht="15.75" customHeight="1">
      <c r="F220" s="38"/>
      <c r="G220" s="38"/>
    </row>
    <row r="221" spans="6:7" ht="15.75" customHeight="1">
      <c r="F221" s="38"/>
      <c r="G221" s="38"/>
    </row>
    <row r="222" spans="6:7" ht="15.75" customHeight="1">
      <c r="F222" s="38"/>
      <c r="G222" s="38"/>
    </row>
    <row r="223" spans="6:7" ht="15.75" customHeight="1">
      <c r="F223" s="38"/>
      <c r="G223" s="38"/>
    </row>
    <row r="224" spans="6:7" ht="15.75" customHeight="1">
      <c r="F224" s="38"/>
      <c r="G224" s="38"/>
    </row>
    <row r="225" spans="6:7" ht="15.75" customHeight="1">
      <c r="F225" s="38"/>
      <c r="G225" s="38"/>
    </row>
    <row r="226" spans="6:7" ht="15.75" customHeight="1">
      <c r="F226" s="38"/>
      <c r="G226" s="38"/>
    </row>
    <row r="227" spans="6:7" ht="15.75" customHeight="1">
      <c r="F227" s="38"/>
      <c r="G227" s="38"/>
    </row>
    <row r="228" spans="6:7" ht="15.75" customHeight="1">
      <c r="F228" s="38"/>
      <c r="G228" s="38"/>
    </row>
    <row r="229" spans="6:7" ht="15.75" customHeight="1">
      <c r="F229" s="38"/>
      <c r="G229" s="38"/>
    </row>
    <row r="230" spans="6:7" ht="15.75" customHeight="1">
      <c r="F230" s="38"/>
      <c r="G230" s="38"/>
    </row>
    <row r="231" spans="6:7" ht="15.75" customHeight="1">
      <c r="F231" s="38"/>
      <c r="G231" s="38"/>
    </row>
    <row r="232" spans="6:7" ht="15.75" customHeight="1">
      <c r="F232" s="38"/>
      <c r="G232" s="38"/>
    </row>
    <row r="233" spans="6:7" ht="15.75" customHeight="1">
      <c r="F233" s="38"/>
      <c r="G233" s="38"/>
    </row>
    <row r="234" spans="6:7" ht="15.75" customHeight="1">
      <c r="F234" s="38"/>
      <c r="G234" s="38"/>
    </row>
    <row r="235" spans="6:7" ht="15.75" customHeight="1">
      <c r="F235" s="38"/>
      <c r="G235" s="38"/>
    </row>
    <row r="236" spans="6:7" ht="15.75" customHeight="1">
      <c r="F236" s="38"/>
      <c r="G236" s="38"/>
    </row>
    <row r="237" spans="6:7" ht="15.75" customHeight="1">
      <c r="F237" s="38"/>
      <c r="G237" s="38"/>
    </row>
    <row r="238" spans="6:7" ht="15.75" customHeight="1">
      <c r="F238" s="38"/>
      <c r="G238" s="38"/>
    </row>
    <row r="239" spans="6:7" ht="15.75" customHeight="1">
      <c r="F239" s="38"/>
      <c r="G239" s="38"/>
    </row>
    <row r="240" spans="6:7" ht="15.75" customHeight="1">
      <c r="F240" s="38"/>
      <c r="G240" s="38"/>
    </row>
    <row r="241" spans="6:7" ht="15.75" customHeight="1">
      <c r="F241" s="38"/>
      <c r="G241" s="38"/>
    </row>
    <row r="242" spans="6:7" ht="15.75" customHeight="1">
      <c r="F242" s="38"/>
      <c r="G242" s="38"/>
    </row>
    <row r="243" spans="6:7" ht="15.75" customHeight="1">
      <c r="F243" s="38"/>
      <c r="G243" s="38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2">
    <mergeCell ref="G10:G11"/>
    <mergeCell ref="F22:F23"/>
    <mergeCell ref="F20:F21"/>
    <mergeCell ref="G22:G23"/>
    <mergeCell ref="G20:G21"/>
    <mergeCell ref="G14:G15"/>
    <mergeCell ref="G12:G13"/>
    <mergeCell ref="A14:A15"/>
    <mergeCell ref="A10:A11"/>
    <mergeCell ref="A7:F7"/>
    <mergeCell ref="A12:A13"/>
    <mergeCell ref="F10:F11"/>
    <mergeCell ref="F14:F15"/>
    <mergeCell ref="F12:F13"/>
    <mergeCell ref="A24:A25"/>
    <mergeCell ref="A20:A21"/>
    <mergeCell ref="A22:A23"/>
    <mergeCell ref="A34:A35"/>
    <mergeCell ref="A32:A33"/>
    <mergeCell ref="A30:A31"/>
    <mergeCell ref="A16:A17"/>
    <mergeCell ref="A18:A19"/>
    <mergeCell ref="G28:G29"/>
    <mergeCell ref="G26:G27"/>
    <mergeCell ref="F28:F29"/>
    <mergeCell ref="F16:F17"/>
    <mergeCell ref="F18:F19"/>
    <mergeCell ref="A28:A29"/>
    <mergeCell ref="G16:G17"/>
    <mergeCell ref="G18:G19"/>
    <mergeCell ref="A42:A43"/>
    <mergeCell ref="A36:A37"/>
    <mergeCell ref="A38:A39"/>
    <mergeCell ref="A26:A27"/>
    <mergeCell ref="A40:A41"/>
    <mergeCell ref="F30:F31"/>
    <mergeCell ref="G30:G31"/>
    <mergeCell ref="F26:F27"/>
    <mergeCell ref="F24:F25"/>
    <mergeCell ref="G24:G25"/>
    <mergeCell ref="F38:F39"/>
    <mergeCell ref="F40:F41"/>
    <mergeCell ref="F42:F43"/>
    <mergeCell ref="G42:G43"/>
    <mergeCell ref="G40:G41"/>
    <mergeCell ref="G38:G39"/>
    <mergeCell ref="F36:F37"/>
    <mergeCell ref="F32:F33"/>
    <mergeCell ref="G32:G33"/>
    <mergeCell ref="F34:F35"/>
    <mergeCell ref="G34:G35"/>
    <mergeCell ref="G36:G37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MCquintana</dc:creator>
  <cp:keywords/>
  <dc:description/>
  <cp:lastModifiedBy>egonzale</cp:lastModifiedBy>
  <cp:lastPrinted>2019-11-26T09:58:57Z</cp:lastPrinted>
  <dcterms:created xsi:type="dcterms:W3CDTF">2016-10-06T08:51:36Z</dcterms:created>
  <dcterms:modified xsi:type="dcterms:W3CDTF">2019-11-26T10:36:11Z</dcterms:modified>
  <cp:category/>
  <cp:version/>
  <cp:contentType/>
  <cp:contentStatus/>
</cp:coreProperties>
</file>