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95" windowWidth="21855" windowHeight="11055" activeTab="0"/>
  </bookViews>
  <sheets>
    <sheet name="presupuesto gasto 2020" sheetId="1" r:id="rId1"/>
    <sheet name="CAPITULOS" sheetId="2" r:id="rId2"/>
    <sheet name="CAPITULOS2" sheetId="3" r:id="rId3"/>
    <sheet name="AREAS" sheetId="4" r:id="rId4"/>
    <sheet name="ARTICULOS" sheetId="5" r:id="rId5"/>
    <sheet name="resumen progra" sheetId="6" r:id="rId6"/>
    <sheet name="resumen capitulos" sheetId="7" r:id="rId7"/>
    <sheet name="económica" sheetId="8" r:id="rId8"/>
  </sheets>
  <definedNames/>
  <calcPr fullCalcOnLoad="1"/>
</workbook>
</file>

<file path=xl/sharedStrings.xml><?xml version="1.0" encoding="utf-8"?>
<sst xmlns="http://schemas.openxmlformats.org/spreadsheetml/2006/main" count="491" uniqueCount="297">
  <si>
    <t>Presupuesto Inicial 2019</t>
  </si>
  <si>
    <t>CONSORCIO DE TRIBUTOS DE TENERIFE</t>
  </si>
  <si>
    <t>PRESUPUESTO DE GASTOS COMPARATIVO POR CAPÍTULOS</t>
  </si>
  <si>
    <t>CAPÍTULO</t>
  </si>
  <si>
    <t>DIFERENCIA</t>
  </si>
  <si>
    <t>%</t>
  </si>
  <si>
    <t>1.- GASTOS DE PERSONAL</t>
  </si>
  <si>
    <t>ESTADO DE MODIFICACIONES DE GASTOS POR CAPITULO</t>
  </si>
  <si>
    <t xml:space="preserve">ESTADO DE MODIFICACIONES DE GASTOS </t>
  </si>
  <si>
    <t>CAPITULO</t>
  </si>
  <si>
    <t>DENOMINACIÓN</t>
  </si>
  <si>
    <t>Económ.</t>
  </si>
  <si>
    <t xml:space="preserve">% DIFE </t>
  </si>
  <si>
    <t xml:space="preserve"> Diferencia</t>
  </si>
  <si>
    <t>Orden 1989</t>
  </si>
  <si>
    <t>Denominación</t>
  </si>
  <si>
    <t>A</t>
  </si>
  <si>
    <t>Dif</t>
  </si>
  <si>
    <t xml:space="preserve">2.- GASTOS CORRIENTES EN BIENES Y SERVICIOS </t>
  </si>
  <si>
    <t>% Dif</t>
  </si>
  <si>
    <t>OPERACIONES NO FINANCIERAS</t>
  </si>
  <si>
    <t>Intereses de Préstamos ( Int)</t>
  </si>
  <si>
    <t>A1</t>
  </si>
  <si>
    <t>Operaciones corrientes</t>
  </si>
  <si>
    <t>Gtos. Const. Form, y mod</t>
  </si>
  <si>
    <t>3.- GASTOS FINANCIEROS</t>
  </si>
  <si>
    <t>5.- FONDO DE CONTINGENCIA Y OTROS IMPREVISTOS</t>
  </si>
  <si>
    <t>6.- INVERSIONES REALES</t>
  </si>
  <si>
    <t>TOTAL GRUPO DE PROGRAMA  011</t>
  </si>
  <si>
    <t>8.- ACTIVOS FINANCIEROS</t>
  </si>
  <si>
    <t>Gastos de personal</t>
  </si>
  <si>
    <t>Total Presupuesto ….</t>
  </si>
  <si>
    <t>Deuda Pública</t>
  </si>
  <si>
    <t>Gastos en bienes corrientes y servicios</t>
  </si>
  <si>
    <t>Gastos financieros</t>
  </si>
  <si>
    <t>Fondo de contingencia y otros imprevistos</t>
  </si>
  <si>
    <t>A2</t>
  </si>
  <si>
    <t>Operaciones de capital</t>
  </si>
  <si>
    <t>Inversiones reales</t>
  </si>
  <si>
    <t>Equipos Informáticos</t>
  </si>
  <si>
    <t>Transferencias de capital</t>
  </si>
  <si>
    <t>TOTAL GRUPO DE PROGRAMA  491</t>
  </si>
  <si>
    <t>Sociedad de la información</t>
  </si>
  <si>
    <t>B</t>
  </si>
  <si>
    <t>OPERACIONES FINANCIERAS</t>
  </si>
  <si>
    <t>Activos financieros</t>
  </si>
  <si>
    <t>Comunicaciones Telefónicas</t>
  </si>
  <si>
    <t>Pasivos financieros</t>
  </si>
  <si>
    <t>Atenciones Protocolarias y Rep</t>
  </si>
  <si>
    <t>Dietas de Cargos electivos</t>
  </si>
  <si>
    <t>TOTAL</t>
  </si>
  <si>
    <t>Gastos de locomoción</t>
  </si>
  <si>
    <t>Derechos de Asistencia</t>
  </si>
  <si>
    <t>Mobiliario y Equipo Oficina</t>
  </si>
  <si>
    <t>TOTAL GRUPO DE PROGRAMA  912</t>
  </si>
  <si>
    <t>Organos de Gobierno</t>
  </si>
  <si>
    <t>Fondo de contingencia</t>
  </si>
  <si>
    <t>Operaciones no financieras</t>
  </si>
  <si>
    <t>TOTAL GRUPO DE PROGRAMA  929</t>
  </si>
  <si>
    <t>Operaciones Corrientes</t>
  </si>
  <si>
    <t>Imprevistos, situac transitorias y conting. Ejecución</t>
  </si>
  <si>
    <t>Operaciones de Capital</t>
  </si>
  <si>
    <t>Operaciones financieras</t>
  </si>
  <si>
    <t>Ret. Básicas pers. Funcionario</t>
  </si>
  <si>
    <t>Ret. Complem. Pers. Funcionario</t>
  </si>
  <si>
    <t>Ret. Básicas Trienios</t>
  </si>
  <si>
    <t>Ret. Básicas pers. Laboral fijo</t>
  </si>
  <si>
    <t>Horas extraordinarias</t>
  </si>
  <si>
    <t>Ret. Personal laboral temporal.</t>
  </si>
  <si>
    <t>Incen.de product.al rendimiento</t>
  </si>
  <si>
    <t>Seguridad Social</t>
  </si>
  <si>
    <t>Arrend.edif. Y otras construcciones</t>
  </si>
  <si>
    <t>Alquiler de vehículos</t>
  </si>
  <si>
    <t>PRESUPUESTO DE GASTOS COMPARATIVO POR ARTÍCULOS</t>
  </si>
  <si>
    <t>ARTÍCULO</t>
  </si>
  <si>
    <t>10.- Órganos de gobierno y personal directivo</t>
  </si>
  <si>
    <t>Rep.mant y cons.maquinaria</t>
  </si>
  <si>
    <t>Rep.mant y cons.mat. Transporte</t>
  </si>
  <si>
    <t>Rep.mant y cons.mobil. Y enseres</t>
  </si>
  <si>
    <t xml:space="preserve">12.- Personal Funcionario </t>
  </si>
  <si>
    <t>Rep.mant y cons.equipo inform</t>
  </si>
  <si>
    <t>otro inmovilizado material</t>
  </si>
  <si>
    <t>13.- Personal Laboral</t>
  </si>
  <si>
    <t>15.- Incentivos al rendimiento</t>
  </si>
  <si>
    <t>Material ord. no inventariable</t>
  </si>
  <si>
    <t>16.- Cuotas, prestacionesy gastos soc. a cargo del emplead..</t>
  </si>
  <si>
    <t>Prensa, revistas, libros y otros</t>
  </si>
  <si>
    <t>Material inform. No inventariable</t>
  </si>
  <si>
    <t>20.- Arrendamientos y cánones</t>
  </si>
  <si>
    <t>Energía Eléctrica</t>
  </si>
  <si>
    <t>Agua</t>
  </si>
  <si>
    <t>21.- Reparaciones, mantenimientos y conservación</t>
  </si>
  <si>
    <t>Combustible y carburante</t>
  </si>
  <si>
    <t>Productos farmacéuticos</t>
  </si>
  <si>
    <t>Material de limpieza y aseo</t>
  </si>
  <si>
    <t>22.- Material, suministros y otros</t>
  </si>
  <si>
    <t>Comunicaciones Postales</t>
  </si>
  <si>
    <t>23.- Indemnizaciones por razón del servicio</t>
  </si>
  <si>
    <t>Comunicaciones Telegráficas</t>
  </si>
  <si>
    <t>Comunicaciones Informáticas</t>
  </si>
  <si>
    <t>Comunicaciones Telex y Telefax</t>
  </si>
  <si>
    <t>25.- Trabajos realizados por Administraciones Públicas</t>
  </si>
  <si>
    <t>Transportes</t>
  </si>
  <si>
    <t>27.- Gastos imprevistos y funciones no clasificadas</t>
  </si>
  <si>
    <t>Primas de seguros</t>
  </si>
  <si>
    <t>31.- De préstamos y otras operaciones financieras en euros</t>
  </si>
  <si>
    <t>Tributos estatales</t>
  </si>
  <si>
    <t>35.- Intereses de demora y otros gastos financieros</t>
  </si>
  <si>
    <t>Tributos entidades locales</t>
  </si>
  <si>
    <t>Publicidad y Propaganda</t>
  </si>
  <si>
    <t>50.- Dotación al Fondo de contingencia de Ejec. Presupuestaria</t>
  </si>
  <si>
    <t>PRESUPUESTO DE GASTOS COMPARATIVO POR AREAS DE GASTO</t>
  </si>
  <si>
    <t>AREA DE GASTO:</t>
  </si>
  <si>
    <t>62.- Inversión nueva asociada al funcionamiento operat de los ser</t>
  </si>
  <si>
    <t>Publicación en diarios oficiales</t>
  </si>
  <si>
    <t>Gastos jurídicos</t>
  </si>
  <si>
    <t>0.- DEUDA PÚBLICA</t>
  </si>
  <si>
    <t>Repos.a entidades afec. Robos</t>
  </si>
  <si>
    <t>Limpieza y Aseo</t>
  </si>
  <si>
    <t>64.- Gastos en inversiones de carácter inmaterial</t>
  </si>
  <si>
    <t>Seguridad</t>
  </si>
  <si>
    <t>Valoraciones y Peritajes</t>
  </si>
  <si>
    <t>83.- Concesión de préstamos fuera del sector público</t>
  </si>
  <si>
    <t>Estudios y Trabajos técnicos</t>
  </si>
  <si>
    <t xml:space="preserve">2.- ACTUACIONES DE PROTECCIÓN Y PROMOCION SOCIAL </t>
  </si>
  <si>
    <t>Dietas del Personal</t>
  </si>
  <si>
    <t>4.- ACTUACIONES DE CARÁCTER ECONÓMICO</t>
  </si>
  <si>
    <t>9.- ACTUACIONES DE CARÁCTER GENERAL</t>
  </si>
  <si>
    <t>Gtos. De locomoción</t>
  </si>
  <si>
    <t>Trab. Realizados por AAPP</t>
  </si>
  <si>
    <t>Otros Gastos financieros</t>
  </si>
  <si>
    <t>Maquinaria</t>
  </si>
  <si>
    <t>Adquisición de Software</t>
  </si>
  <si>
    <t>Anticipos de pagas al personal</t>
  </si>
  <si>
    <t>PRESUPUESTO DE GASTOS Resumen por Programas</t>
  </si>
  <si>
    <t>Grupo de Programa</t>
  </si>
  <si>
    <t>TOTAL GRUPO DE PROGRAMA  932</t>
  </si>
  <si>
    <t>Gestión del Sistema Tributario</t>
  </si>
  <si>
    <t>Descripción</t>
  </si>
  <si>
    <t>Créditos Iniciales</t>
  </si>
  <si>
    <t>011</t>
  </si>
  <si>
    <t>PRESUPUESTO DE GASTOS Resumen por Capítulos</t>
  </si>
  <si>
    <t>Capítulo</t>
  </si>
  <si>
    <t>DEUDA PÚBLICA</t>
  </si>
  <si>
    <t>Complemento a la I.L.T.</t>
  </si>
  <si>
    <t>Asistencia médico- farmacéutica</t>
  </si>
  <si>
    <t>Seguros</t>
  </si>
  <si>
    <t>1</t>
  </si>
  <si>
    <t>Formación y perfecc. Personal</t>
  </si>
  <si>
    <t>Acción Social</t>
  </si>
  <si>
    <t>Pensiones</t>
  </si>
  <si>
    <t>TOTAL GRUPO DE PROGRAMA  221</t>
  </si>
  <si>
    <t xml:space="preserve">Otras Prestaciones económicas a favor emplea  </t>
  </si>
  <si>
    <t>Otras Prestaciones Económicas</t>
  </si>
  <si>
    <t>ACTUACIONES DE PROTECCIÓN Y PROM. SOCIAL</t>
  </si>
  <si>
    <t>GASTOS DE PERSONAL</t>
  </si>
  <si>
    <t>ACTUACIONES DE CARÁCTER ECONÓMICO</t>
  </si>
  <si>
    <t>Órganos de gobierno</t>
  </si>
  <si>
    <t>Pensiones Excepcionales</t>
  </si>
  <si>
    <t>Adminitración General</t>
  </si>
  <si>
    <t>GASTOS CORRIENTES EN BIENES Y SERVICIOS</t>
  </si>
  <si>
    <t>Daños a Vehículos</t>
  </si>
  <si>
    <t>GASTOS FINANCIEROS</t>
  </si>
  <si>
    <t>Contribuc. Plan pensiones</t>
  </si>
  <si>
    <t>FONDO DE CONTINGENCIA Y OTROS IMPREVISTOS</t>
  </si>
  <si>
    <t>Gestión del sistema tributario</t>
  </si>
  <si>
    <t>Gestión de la deuda y de la tesorería</t>
  </si>
  <si>
    <t>ACTUACIONES DE CARÁCTER GENERAL</t>
  </si>
  <si>
    <t>Total General</t>
  </si>
  <si>
    <t>INVERSIONES REALES</t>
  </si>
  <si>
    <t>Operaciones Financieras</t>
  </si>
  <si>
    <t>PRESUPUESTO DE GASTOS Resumen por Económica</t>
  </si>
  <si>
    <t>ACTIVOS FINANCIEROS</t>
  </si>
  <si>
    <t>Orgánica</t>
  </si>
  <si>
    <t>Programa</t>
  </si>
  <si>
    <t>TOTAL GRUPO DE PROGRAMA  211</t>
  </si>
  <si>
    <t>Económica</t>
  </si>
  <si>
    <t>A inst de formac profesional</t>
  </si>
  <si>
    <t>TOTAL GRUPO DE PROGRAMA  324</t>
  </si>
  <si>
    <t xml:space="preserve">Sueldos </t>
  </si>
  <si>
    <t>TOTALES</t>
  </si>
  <si>
    <t>Sueldos                                           Total económica 12000</t>
  </si>
  <si>
    <t>CONTRATO CORREOS</t>
  </si>
  <si>
    <t>Trienios</t>
  </si>
  <si>
    <t>Trienios                                                                Total económica 12006</t>
  </si>
  <si>
    <t>Retribuciones complementarias</t>
  </si>
  <si>
    <t>Retrib complementarias                                      Total económica 12100</t>
  </si>
  <si>
    <t>Retribuciones Básicas</t>
  </si>
  <si>
    <t>Retribuciones Básicas                                          Total económica 13000</t>
  </si>
  <si>
    <t>Complemento Productividad</t>
  </si>
  <si>
    <t>Complemento Productividad                                  Total económica 15000</t>
  </si>
  <si>
    <t>Seguridad Social                                                  Total económica 16000</t>
  </si>
  <si>
    <t>Otras prest. Económicas a favor de los empleados</t>
  </si>
  <si>
    <t>Complemento a la IT</t>
  </si>
  <si>
    <t>Complemento a la IT                                            Total económica 16007</t>
  </si>
  <si>
    <t>Asist. Médico farmacéutica</t>
  </si>
  <si>
    <t>Asist. Médico farmacéutica                                   Total económica 16008</t>
  </si>
  <si>
    <t>Pensiones Excepcionales                                     Total económica 16103</t>
  </si>
  <si>
    <t>Formación y perfeccionamiento del personal</t>
  </si>
  <si>
    <t>Form. Y Perfecc del Personal                               Total económica 16200</t>
  </si>
  <si>
    <t>Seguros                                                               Total económica 16205</t>
  </si>
  <si>
    <t>Daños a Vehículos                                               Total económica 16206</t>
  </si>
  <si>
    <t>Acción Social                                                       Total económica 16207</t>
  </si>
  <si>
    <t>Arrendamientos Edif. Y otras Construcc.</t>
  </si>
  <si>
    <t>Arrend. Edif. Y otras Construcc.                            Total económica 20200</t>
  </si>
  <si>
    <t>Alquiler de Vehículos</t>
  </si>
  <si>
    <t>Alquiler Vehículos                                                 Total económica 20400</t>
  </si>
  <si>
    <t>Administración General</t>
  </si>
  <si>
    <t>Repar. Mant. Edif. Y otras Construcc.</t>
  </si>
  <si>
    <t>Repar. Mant. Edif. Y otras Construcc.                   Total económica 21200</t>
  </si>
  <si>
    <t>Repar. Mant. Maquinaria</t>
  </si>
  <si>
    <t>Repar. Mant. Maquinaria                                      Total económica 21300</t>
  </si>
  <si>
    <t>Repar. Mant. Material Transporte</t>
  </si>
  <si>
    <t>Repar. Mant. Maquinaria                                      Total económica 21400</t>
  </si>
  <si>
    <t>Repar. Mant. Y Conserv. Mobiliario</t>
  </si>
  <si>
    <t>Repar. Mant. Y Conserv. Mobiliario                      Total económica 21500</t>
  </si>
  <si>
    <t>Repar. Mant. Y Conserv. Equipos Proc. Inform.</t>
  </si>
  <si>
    <t>Repar. Mant. Y Conserv. Equipos Proc. Inform.    Total económica 21600</t>
  </si>
  <si>
    <t>Otro Inmovilizado Material</t>
  </si>
  <si>
    <t>Otro Inmov. Material                                             Total económica 21900</t>
  </si>
  <si>
    <t>Ordinario no Inventariable</t>
  </si>
  <si>
    <t>Ordinario no inventariable                                     Total económica 22000</t>
  </si>
  <si>
    <t>Prensa, revista, libros y otras publicaciones</t>
  </si>
  <si>
    <t>Prensa,revistas, libros y otras pub.                        Total económica 22001</t>
  </si>
  <si>
    <t>Material Informático no inventariable</t>
  </si>
  <si>
    <t>Mat.Informático no Inventariable                           Total económica 22002</t>
  </si>
  <si>
    <t>Energía Eléctrica                                                  Total económica 22100</t>
  </si>
  <si>
    <t>Agua                                                                    Total económica 22101</t>
  </si>
  <si>
    <t>Combustibles y Carburantes</t>
  </si>
  <si>
    <t>Combustible                                                         Total económica 22103</t>
  </si>
  <si>
    <t>Prod. farmacéuticos y mat.sanitario</t>
  </si>
  <si>
    <t>Prod.farmacéuticos y mat. sanitario                      Total económica 22106</t>
  </si>
  <si>
    <t>Prod. De limpieza y aseo</t>
  </si>
  <si>
    <t>Prod. De limpieza y aseo                                      Total económica 22110</t>
  </si>
  <si>
    <t>Servicios de Telecomunicaciones</t>
  </si>
  <si>
    <t>Servicios de Telecomunicaciones                         Total económica 22200</t>
  </si>
  <si>
    <t>Postales</t>
  </si>
  <si>
    <t>Postales                                                               Total económica 22201</t>
  </si>
  <si>
    <t>Telegráficas</t>
  </si>
  <si>
    <t>Telegráficas                                                         Total económica 22202</t>
  </si>
  <si>
    <t>Informáticas</t>
  </si>
  <si>
    <t>Informáticas                                                         Total económica 22203</t>
  </si>
  <si>
    <t>Telex y Telefax</t>
  </si>
  <si>
    <t>Telex y Telefax                                                     Total económica 22204</t>
  </si>
  <si>
    <t>Transportes                                                          Total económica 22300</t>
  </si>
  <si>
    <t>Primas de Seguros</t>
  </si>
  <si>
    <t>Primas de Seguro                                                Total económica 22400</t>
  </si>
  <si>
    <t>Tributos estatales                                                 Total económica 22500</t>
  </si>
  <si>
    <t>Tributos de las Entidades Locales</t>
  </si>
  <si>
    <t>Tributos de las Entidades Locales                        Total económica 22502</t>
  </si>
  <si>
    <t>Atenciones Protocolarias y representativas</t>
  </si>
  <si>
    <t>Atenc.Protocolarias y representativas                   Total económica 22601</t>
  </si>
  <si>
    <t>Publicidad y propaganda</t>
  </si>
  <si>
    <t>Publicidad y propaganda                                       Total económica 22602</t>
  </si>
  <si>
    <t>Publicación en diarios oficiales                             Total económica 22603</t>
  </si>
  <si>
    <t>Gestión de la deuda y la Tesorería</t>
  </si>
  <si>
    <t>Jurídicos, contenciosos</t>
  </si>
  <si>
    <t>Jurídicos y contenciosos                                      Total económica 22604</t>
  </si>
  <si>
    <t>Reposición fondos ent. Afectadas por robos</t>
  </si>
  <si>
    <t>Jurídicos y contenciosos                                      Total económica 22608</t>
  </si>
  <si>
    <t>Limpieza y Aseo                                                   Total económica 22700</t>
  </si>
  <si>
    <t>Seguridad                                                            Total económica 22701</t>
  </si>
  <si>
    <t>Valoraciones y Peritajes                                       Total económica 22702</t>
  </si>
  <si>
    <t>Estudios y Trabajos Técnicos</t>
  </si>
  <si>
    <t>Estudios y Trabajos Técnicos                               Total económica 22706</t>
  </si>
  <si>
    <t>De los miembros de órganos de gobierno</t>
  </si>
  <si>
    <t>De los miembros órganos gobierno                      Total económica 23000</t>
  </si>
  <si>
    <t>Del personal no directivo</t>
  </si>
  <si>
    <t>Dietas del personal</t>
  </si>
  <si>
    <t>Del personal no directivo                                      Total económica 23020</t>
  </si>
  <si>
    <t>De los miembros órganos gobierno                      Total económica 23100</t>
  </si>
  <si>
    <t>Del personal no directivo                                      Total económica 23120</t>
  </si>
  <si>
    <t>Asistencia a Tribunales</t>
  </si>
  <si>
    <t>Asistencia a Tribunales                                        Total económica 23300</t>
  </si>
  <si>
    <t>Trabajos realizados por Administraciones públicas</t>
  </si>
  <si>
    <t>Trabajos Realiz. Por otras AAPP</t>
  </si>
  <si>
    <t>Otros Gastos financieros                                        Total económica 35900</t>
  </si>
  <si>
    <t>Intereses de Préstamos</t>
  </si>
  <si>
    <t>Intereses de Préstamos                                        Total económica 31000</t>
  </si>
  <si>
    <t>Gastos Const. Form. Y Mod.</t>
  </si>
  <si>
    <t>Gastos Const. Form. Y Mod.                                Total económica 31100</t>
  </si>
  <si>
    <t>Imprevistos y Funciones no Clasificadas</t>
  </si>
  <si>
    <t>Fondo de contingencia                                         Total económica 50000</t>
  </si>
  <si>
    <t>Maquinaria                                                           Total económica 62301</t>
  </si>
  <si>
    <t>Equipos de Oficina</t>
  </si>
  <si>
    <t>Mobiliario y equipos de oficina</t>
  </si>
  <si>
    <t>Mobiliario y equipos de oficina                             Total económica 62501</t>
  </si>
  <si>
    <t>Sociedad de la Información</t>
  </si>
  <si>
    <t>Equipos informáticos</t>
  </si>
  <si>
    <t>Equipos informáticos                                            Total económica 62601</t>
  </si>
  <si>
    <t>Adquisición de Software                                       Total económica 64100</t>
  </si>
  <si>
    <t>Anticipos Pagas al personal</t>
  </si>
  <si>
    <t>Anticipos de pagas al personal                             Total económica 83000</t>
  </si>
  <si>
    <t xml:space="preserve">Total General </t>
  </si>
  <si>
    <t>ANTEPROYECTO DEL PRESUPUESTO PARA EL EJERCICIO 2020</t>
  </si>
  <si>
    <t>Presupuesto Inicial 2020</t>
  </si>
  <si>
    <t>PRESUPUESTO DE GASTOS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</si>
</sst>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</numFmts>
  <fonts count="45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9"/>
      <name val="Arial"/>
      <family val="0"/>
    </font>
    <font>
      <sz val="10"/>
      <color indexed="8"/>
      <name val="Arial"/>
      <family val="0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10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1" fontId="6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0" fontId="4" fillId="0" borderId="18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10" fontId="3" fillId="0" borderId="22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" fontId="3" fillId="0" borderId="25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10" fontId="7" fillId="0" borderId="24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1" fontId="6" fillId="0" borderId="29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4" fillId="0" borderId="30" xfId="0" applyFont="1" applyBorder="1" applyAlignment="1">
      <alignment/>
    </xf>
    <xf numFmtId="4" fontId="4" fillId="0" borderId="30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4" fontId="4" fillId="0" borderId="35" xfId="0" applyNumberFormat="1" applyFont="1" applyBorder="1" applyAlignment="1">
      <alignment/>
    </xf>
    <xf numFmtId="0" fontId="4" fillId="0" borderId="31" xfId="0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4" fontId="4" fillId="0" borderId="31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3" xfId="0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0" fontId="0" fillId="0" borderId="0" xfId="0" applyAlignment="1">
      <alignment/>
    </xf>
    <xf numFmtId="4" fontId="6" fillId="0" borderId="13" xfId="51" applyNumberFormat="1" applyFont="1" applyFill="1" applyBorder="1" applyAlignment="1">
      <alignment/>
      <protection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6" fillId="0" borderId="13" xfId="0" applyNumberFormat="1" applyFont="1" applyFill="1" applyBorder="1" applyAlignment="1">
      <alignment/>
    </xf>
    <xf numFmtId="4" fontId="11" fillId="0" borderId="13" xfId="52" applyNumberFormat="1" applyFont="1" applyFill="1" applyBorder="1">
      <alignment/>
      <protection/>
    </xf>
    <xf numFmtId="1" fontId="2" fillId="33" borderId="34" xfId="0" applyNumberFormat="1" applyFont="1" applyFill="1" applyBorder="1" applyAlignment="1">
      <alignment/>
    </xf>
    <xf numFmtId="1" fontId="2" fillId="33" borderId="40" xfId="0" applyNumberFormat="1" applyFont="1" applyFill="1" applyBorder="1" applyAlignment="1">
      <alignment/>
    </xf>
    <xf numFmtId="4" fontId="2" fillId="33" borderId="40" xfId="0" applyNumberFormat="1" applyFont="1" applyFill="1" applyBorder="1" applyAlignment="1">
      <alignment/>
    </xf>
    <xf numFmtId="0" fontId="4" fillId="33" borderId="35" xfId="0" applyFont="1" applyFill="1" applyBorder="1" applyAlignment="1">
      <alignment/>
    </xf>
    <xf numFmtId="1" fontId="6" fillId="34" borderId="41" xfId="0" applyNumberFormat="1" applyFont="1" applyFill="1" applyBorder="1" applyAlignment="1">
      <alignment/>
    </xf>
    <xf numFmtId="4" fontId="6" fillId="34" borderId="42" xfId="0" applyNumberFormat="1" applyFont="1" applyFill="1" applyBorder="1" applyAlignment="1">
      <alignment/>
    </xf>
    <xf numFmtId="10" fontId="7" fillId="34" borderId="42" xfId="0" applyNumberFormat="1" applyFont="1" applyFill="1" applyBorder="1" applyAlignment="1">
      <alignment/>
    </xf>
    <xf numFmtId="4" fontId="7" fillId="34" borderId="43" xfId="0" applyNumberFormat="1" applyFont="1" applyFill="1" applyBorder="1" applyAlignment="1">
      <alignment/>
    </xf>
    <xf numFmtId="1" fontId="9" fillId="34" borderId="25" xfId="0" applyNumberFormat="1" applyFont="1" applyFill="1" applyBorder="1" applyAlignment="1">
      <alignment/>
    </xf>
    <xf numFmtId="4" fontId="9" fillId="34" borderId="44" xfId="0" applyNumberFormat="1" applyFont="1" applyFill="1" applyBorder="1" applyAlignment="1">
      <alignment/>
    </xf>
    <xf numFmtId="10" fontId="7" fillId="34" borderId="44" xfId="0" applyNumberFormat="1" applyFont="1" applyFill="1" applyBorder="1" applyAlignment="1">
      <alignment/>
    </xf>
    <xf numFmtId="4" fontId="7" fillId="34" borderId="45" xfId="0" applyNumberFormat="1" applyFont="1" applyFill="1" applyBorder="1" applyAlignment="1">
      <alignment/>
    </xf>
    <xf numFmtId="10" fontId="9" fillId="34" borderId="44" xfId="0" applyNumberFormat="1" applyFont="1" applyFill="1" applyBorder="1" applyAlignment="1">
      <alignment/>
    </xf>
    <xf numFmtId="1" fontId="9" fillId="35" borderId="32" xfId="0" applyNumberFormat="1" applyFont="1" applyFill="1" applyBorder="1" applyAlignment="1">
      <alignment/>
    </xf>
    <xf numFmtId="4" fontId="9" fillId="35" borderId="46" xfId="0" applyNumberFormat="1" applyFont="1" applyFill="1" applyBorder="1" applyAlignment="1">
      <alignment/>
    </xf>
    <xf numFmtId="10" fontId="9" fillId="35" borderId="46" xfId="0" applyNumberFormat="1" applyFont="1" applyFill="1" applyBorder="1" applyAlignment="1">
      <alignment/>
    </xf>
    <xf numFmtId="1" fontId="2" fillId="35" borderId="34" xfId="0" applyNumberFormat="1" applyFont="1" applyFill="1" applyBorder="1" applyAlignment="1">
      <alignment/>
    </xf>
    <xf numFmtId="1" fontId="2" fillId="35" borderId="40" xfId="0" applyNumberFormat="1" applyFont="1" applyFill="1" applyBorder="1" applyAlignment="1">
      <alignment/>
    </xf>
    <xf numFmtId="4" fontId="2" fillId="35" borderId="4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0" fontId="4" fillId="36" borderId="12" xfId="0" applyFont="1" applyFill="1" applyBorder="1" applyAlignment="1">
      <alignment wrapText="1"/>
    </xf>
    <xf numFmtId="0" fontId="4" fillId="36" borderId="34" xfId="0" applyFont="1" applyFill="1" applyBorder="1" applyAlignment="1">
      <alignment wrapText="1"/>
    </xf>
    <xf numFmtId="0" fontId="4" fillId="36" borderId="40" xfId="0" applyFont="1" applyFill="1" applyBorder="1" applyAlignment="1">
      <alignment wrapText="1"/>
    </xf>
    <xf numFmtId="0" fontId="4" fillId="36" borderId="35" xfId="0" applyFont="1" applyFill="1" applyBorder="1" applyAlignment="1">
      <alignment wrapText="1"/>
    </xf>
    <xf numFmtId="0" fontId="4" fillId="36" borderId="12" xfId="0" applyFont="1" applyFill="1" applyBorder="1" applyAlignment="1">
      <alignment vertical="center" wrapText="1"/>
    </xf>
    <xf numFmtId="0" fontId="4" fillId="37" borderId="16" xfId="0" applyFont="1" applyFill="1" applyBorder="1" applyAlignment="1">
      <alignment horizontal="right"/>
    </xf>
    <xf numFmtId="4" fontId="4" fillId="37" borderId="16" xfId="0" applyNumberFormat="1" applyFont="1" applyFill="1" applyBorder="1" applyAlignment="1">
      <alignment/>
    </xf>
    <xf numFmtId="0" fontId="4" fillId="37" borderId="19" xfId="0" applyFont="1" applyFill="1" applyBorder="1" applyAlignment="1">
      <alignment horizontal="right"/>
    </xf>
    <xf numFmtId="4" fontId="4" fillId="37" borderId="19" xfId="0" applyNumberFormat="1" applyFont="1" applyFill="1" applyBorder="1" applyAlignment="1">
      <alignment/>
    </xf>
    <xf numFmtId="0" fontId="4" fillId="36" borderId="10" xfId="0" applyFont="1" applyFill="1" applyBorder="1" applyAlignment="1">
      <alignment vertical="center" wrapText="1"/>
    </xf>
    <xf numFmtId="4" fontId="4" fillId="37" borderId="18" xfId="0" applyNumberFormat="1" applyFont="1" applyFill="1" applyBorder="1" applyAlignment="1">
      <alignment/>
    </xf>
    <xf numFmtId="0" fontId="4" fillId="37" borderId="24" xfId="0" applyFont="1" applyFill="1" applyBorder="1" applyAlignment="1">
      <alignment/>
    </xf>
    <xf numFmtId="4" fontId="4" fillId="37" borderId="26" xfId="0" applyNumberFormat="1" applyFont="1" applyFill="1" applyBorder="1" applyAlignment="1">
      <alignment/>
    </xf>
    <xf numFmtId="4" fontId="4" fillId="37" borderId="24" xfId="0" applyNumberFormat="1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4" fillId="37" borderId="26" xfId="0" applyFont="1" applyFill="1" applyBorder="1" applyAlignment="1">
      <alignment/>
    </xf>
    <xf numFmtId="0" fontId="5" fillId="38" borderId="48" xfId="0" applyFont="1" applyFill="1" applyBorder="1" applyAlignment="1">
      <alignment/>
    </xf>
    <xf numFmtId="164" fontId="5" fillId="38" borderId="48" xfId="0" applyNumberFormat="1" applyFont="1" applyFill="1" applyBorder="1" applyAlignment="1">
      <alignment/>
    </xf>
    <xf numFmtId="0" fontId="5" fillId="39" borderId="48" xfId="0" applyFont="1" applyFill="1" applyBorder="1" applyAlignment="1">
      <alignment/>
    </xf>
    <xf numFmtId="0" fontId="5" fillId="0" borderId="48" xfId="0" applyFont="1" applyBorder="1" applyAlignment="1">
      <alignment/>
    </xf>
    <xf numFmtId="164" fontId="5" fillId="0" borderId="48" xfId="0" applyNumberFormat="1" applyFont="1" applyBorder="1" applyAlignment="1">
      <alignment/>
    </xf>
    <xf numFmtId="0" fontId="7" fillId="0" borderId="48" xfId="0" applyFont="1" applyBorder="1" applyAlignment="1">
      <alignment/>
    </xf>
    <xf numFmtId="4" fontId="7" fillId="0" borderId="48" xfId="0" applyNumberFormat="1" applyFont="1" applyBorder="1" applyAlignment="1">
      <alignment/>
    </xf>
    <xf numFmtId="0" fontId="7" fillId="0" borderId="48" xfId="0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10" fontId="7" fillId="0" borderId="48" xfId="0" applyNumberFormat="1" applyFont="1" applyFill="1" applyBorder="1" applyAlignment="1">
      <alignment/>
    </xf>
    <xf numFmtId="10" fontId="7" fillId="0" borderId="48" xfId="0" applyNumberFormat="1" applyFont="1" applyBorder="1" applyAlignment="1">
      <alignment/>
    </xf>
    <xf numFmtId="1" fontId="7" fillId="0" borderId="48" xfId="0" applyNumberFormat="1" applyFont="1" applyBorder="1" applyAlignment="1">
      <alignment/>
    </xf>
    <xf numFmtId="1" fontId="5" fillId="36" borderId="48" xfId="0" applyNumberFormat="1" applyFont="1" applyFill="1" applyBorder="1" applyAlignment="1">
      <alignment/>
    </xf>
    <xf numFmtId="4" fontId="5" fillId="36" borderId="48" xfId="0" applyNumberFormat="1" applyFont="1" applyFill="1" applyBorder="1" applyAlignment="1">
      <alignment/>
    </xf>
    <xf numFmtId="10" fontId="5" fillId="36" borderId="48" xfId="0" applyNumberFormat="1" applyFont="1" applyFill="1" applyBorder="1" applyAlignment="1">
      <alignment/>
    </xf>
    <xf numFmtId="0" fontId="4" fillId="0" borderId="48" xfId="0" applyFont="1" applyBorder="1" applyAlignment="1">
      <alignment/>
    </xf>
    <xf numFmtId="0" fontId="3" fillId="36" borderId="48" xfId="0" applyFont="1" applyFill="1" applyBorder="1" applyAlignment="1">
      <alignment/>
    </xf>
    <xf numFmtId="0" fontId="3" fillId="0" borderId="48" xfId="0" applyFont="1" applyBorder="1" applyAlignment="1">
      <alignment/>
    </xf>
    <xf numFmtId="0" fontId="5" fillId="36" borderId="48" xfId="0" applyFont="1" applyFill="1" applyBorder="1" applyAlignment="1">
      <alignment/>
    </xf>
    <xf numFmtId="1" fontId="2" fillId="34" borderId="49" xfId="0" applyNumberFormat="1" applyFont="1" applyFill="1" applyBorder="1" applyAlignment="1">
      <alignment/>
    </xf>
    <xf numFmtId="4" fontId="2" fillId="34" borderId="50" xfId="0" applyNumberFormat="1" applyFont="1" applyFill="1" applyBorder="1" applyAlignment="1">
      <alignment/>
    </xf>
    <xf numFmtId="4" fontId="4" fillId="34" borderId="51" xfId="0" applyNumberFormat="1" applyFont="1" applyFill="1" applyBorder="1" applyAlignment="1">
      <alignment/>
    </xf>
    <xf numFmtId="4" fontId="4" fillId="36" borderId="5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esupuesto de gastos" xfId="51"/>
    <cellStyle name="Normal_presupuesto gasto 201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285750</xdr:colOff>
      <xdr:row>46</xdr:row>
      <xdr:rowOff>95250</xdr:rowOff>
    </xdr:to>
    <xdr:sp>
      <xdr:nvSpPr>
        <xdr:cNvPr id="1" name="Rectangle 14" hidden="1"/>
        <xdr:cNvSpPr>
          <a:spLocks/>
        </xdr:cNvSpPr>
      </xdr:nvSpPr>
      <xdr:spPr>
        <a:xfrm>
          <a:off x="0" y="0"/>
          <a:ext cx="6886575" cy="771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200" zoomScaleNormal="200" zoomScalePageLayoutView="0" workbookViewId="0" topLeftCell="A105">
      <selection activeCell="E114" sqref="E114"/>
    </sheetView>
  </sheetViews>
  <sheetFormatPr defaultColWidth="14.421875" defaultRowHeight="15" customHeight="1"/>
  <cols>
    <col min="1" max="1" width="7.140625" style="0" customWidth="1"/>
    <col min="2" max="2" width="10.421875" style="0" hidden="1" customWidth="1"/>
    <col min="3" max="3" width="44.7109375" style="0" customWidth="1"/>
    <col min="4" max="4" width="12.28125" style="0" customWidth="1"/>
    <col min="5" max="5" width="10.8515625" style="0" customWidth="1"/>
    <col min="6" max="6" width="12.28125" style="0" customWidth="1"/>
    <col min="7" max="7" width="11.7109375" style="0" customWidth="1"/>
    <col min="8" max="8" width="11.57421875" style="0" customWidth="1"/>
    <col min="9" max="9" width="13.421875" style="0" customWidth="1"/>
    <col min="10" max="22" width="10.00390625" style="0" customWidth="1"/>
  </cols>
  <sheetData>
    <row r="1" spans="1:7" ht="15.75" customHeight="1" thickBot="1">
      <c r="A1" s="91" t="s">
        <v>294</v>
      </c>
      <c r="B1" s="92"/>
      <c r="C1" s="92"/>
      <c r="D1" s="93"/>
      <c r="E1" s="94"/>
      <c r="F1" s="5"/>
      <c r="G1" s="5"/>
    </row>
    <row r="2" spans="1:4" ht="15.75" customHeight="1" thickBot="1">
      <c r="A2" s="6"/>
      <c r="B2" s="6"/>
      <c r="C2" s="6"/>
      <c r="D2" s="2"/>
    </row>
    <row r="3" spans="1:7" ht="15.75" customHeight="1" thickBot="1">
      <c r="A3" s="8"/>
      <c r="B3" s="8"/>
      <c r="C3" s="11" t="s">
        <v>8</v>
      </c>
      <c r="D3" s="9"/>
      <c r="E3" s="5"/>
      <c r="F3" s="5"/>
      <c r="G3" s="5"/>
    </row>
    <row r="4" spans="1:7" ht="12.75" customHeight="1">
      <c r="A4" s="5"/>
      <c r="B4" s="5"/>
      <c r="C4" s="5"/>
      <c r="D4" s="5"/>
      <c r="E4" s="5"/>
      <c r="F4" s="5"/>
      <c r="G4" s="5"/>
    </row>
    <row r="5" spans="1:7" ht="12.75" customHeight="1">
      <c r="A5" s="5"/>
      <c r="B5" s="5"/>
      <c r="C5" s="5"/>
      <c r="D5" s="5"/>
      <c r="E5" s="5"/>
      <c r="F5" s="5"/>
      <c r="G5" s="5"/>
    </row>
    <row r="6" spans="1:7" ht="12.75" customHeight="1">
      <c r="A6" s="8"/>
      <c r="B6" s="8"/>
      <c r="C6" s="8"/>
      <c r="D6" s="9"/>
      <c r="E6" s="9"/>
      <c r="F6" s="5"/>
      <c r="G6" s="5"/>
    </row>
    <row r="7" spans="1:7" ht="12.75" customHeight="1">
      <c r="A7" s="12" t="s">
        <v>11</v>
      </c>
      <c r="B7" s="12" t="s">
        <v>14</v>
      </c>
      <c r="C7" s="12" t="s">
        <v>15</v>
      </c>
      <c r="D7" s="14">
        <v>2019</v>
      </c>
      <c r="E7" s="14">
        <v>2020</v>
      </c>
      <c r="F7" s="16" t="s">
        <v>19</v>
      </c>
      <c r="G7" s="16" t="s">
        <v>17</v>
      </c>
    </row>
    <row r="8" spans="1:7" ht="12.75" customHeight="1">
      <c r="A8" s="18">
        <v>31000</v>
      </c>
      <c r="B8" s="18">
        <v>31000</v>
      </c>
      <c r="C8" s="18" t="s">
        <v>21</v>
      </c>
      <c r="D8" s="19">
        <v>25000</v>
      </c>
      <c r="E8" s="19">
        <v>25000</v>
      </c>
      <c r="F8" s="21">
        <f>G8/D8</f>
        <v>0</v>
      </c>
      <c r="G8" s="23">
        <f>E8-D8</f>
        <v>0</v>
      </c>
    </row>
    <row r="9" spans="1:7" ht="12.75" customHeight="1">
      <c r="A9" s="18">
        <v>31100</v>
      </c>
      <c r="B9" s="18">
        <v>31100</v>
      </c>
      <c r="C9" s="18" t="s">
        <v>24</v>
      </c>
      <c r="D9" s="19">
        <v>50</v>
      </c>
      <c r="E9" s="19">
        <v>50</v>
      </c>
      <c r="F9" s="21">
        <f>G9/D9</f>
        <v>0</v>
      </c>
      <c r="G9" s="23">
        <f>E9-D9</f>
        <v>0</v>
      </c>
    </row>
    <row r="10" spans="1:7" ht="13.5" customHeight="1" thickBot="1">
      <c r="A10" s="24"/>
      <c r="B10" s="24"/>
      <c r="C10" s="24"/>
      <c r="D10" s="26"/>
      <c r="E10" s="26"/>
      <c r="F10" s="27"/>
      <c r="G10" s="28"/>
    </row>
    <row r="11" spans="1:7" ht="12.75" customHeight="1">
      <c r="A11" s="24"/>
      <c r="B11" s="24"/>
      <c r="C11" s="95" t="s">
        <v>28</v>
      </c>
      <c r="D11" s="96"/>
      <c r="E11" s="96"/>
      <c r="F11" s="97"/>
      <c r="G11" s="98">
        <f>E11-D11</f>
        <v>0</v>
      </c>
    </row>
    <row r="12" spans="1:7" ht="13.5" customHeight="1" thickBot="1">
      <c r="A12" s="24"/>
      <c r="B12" s="24"/>
      <c r="C12" s="99" t="s">
        <v>32</v>
      </c>
      <c r="D12" s="100">
        <f>SUM(D8:D9)</f>
        <v>25050</v>
      </c>
      <c r="E12" s="100">
        <f>SUM(E8:E9)</f>
        <v>25050</v>
      </c>
      <c r="F12" s="101">
        <f>G12/D12</f>
        <v>0</v>
      </c>
      <c r="G12" s="102">
        <f>E12-D12</f>
        <v>0</v>
      </c>
    </row>
    <row r="13" spans="1:7" ht="12.75" customHeight="1">
      <c r="A13" s="24"/>
      <c r="B13" s="24"/>
      <c r="C13" s="34"/>
      <c r="D13" s="35"/>
      <c r="E13" s="35"/>
      <c r="F13" s="27"/>
      <c r="G13" s="28"/>
    </row>
    <row r="14" spans="1:7" ht="12.75" customHeight="1">
      <c r="A14" s="18">
        <v>62601</v>
      </c>
      <c r="B14" s="18">
        <v>62601</v>
      </c>
      <c r="C14" s="18" t="s">
        <v>39</v>
      </c>
      <c r="D14" s="19">
        <v>0</v>
      </c>
      <c r="E14" s="19">
        <v>0</v>
      </c>
      <c r="F14" s="21"/>
      <c r="G14" s="23">
        <f>E14-D14</f>
        <v>0</v>
      </c>
    </row>
    <row r="15" spans="1:7" ht="13.5" customHeight="1" thickBot="1">
      <c r="A15" s="24"/>
      <c r="B15" s="24"/>
      <c r="C15" s="24"/>
      <c r="D15" s="26"/>
      <c r="E15" s="26"/>
      <c r="F15" s="27"/>
      <c r="G15" s="28"/>
    </row>
    <row r="16" spans="1:7" ht="12.75" customHeight="1">
      <c r="A16" s="24"/>
      <c r="B16" s="24"/>
      <c r="C16" s="95" t="s">
        <v>41</v>
      </c>
      <c r="D16" s="96"/>
      <c r="E16" s="96"/>
      <c r="F16" s="97"/>
      <c r="G16" s="98">
        <f>E16-D16</f>
        <v>0</v>
      </c>
    </row>
    <row r="17" spans="1:7" ht="13.5" customHeight="1" thickBot="1">
      <c r="A17" s="24"/>
      <c r="B17" s="24"/>
      <c r="C17" s="99" t="s">
        <v>42</v>
      </c>
      <c r="D17" s="100">
        <f>SUM(D13:D14)</f>
        <v>0</v>
      </c>
      <c r="E17" s="100">
        <v>0</v>
      </c>
      <c r="F17" s="101"/>
      <c r="G17" s="102">
        <f>E17-D17</f>
        <v>0</v>
      </c>
    </row>
    <row r="18" spans="1:7" ht="12.75" customHeight="1">
      <c r="A18" s="24"/>
      <c r="B18" s="24"/>
      <c r="C18" s="34"/>
      <c r="D18" s="35"/>
      <c r="E18" s="35"/>
      <c r="F18" s="27"/>
      <c r="G18" s="28"/>
    </row>
    <row r="19" spans="1:7" ht="12.75" customHeight="1">
      <c r="A19" s="24"/>
      <c r="B19" s="24"/>
      <c r="C19" s="34"/>
      <c r="D19" s="35"/>
      <c r="E19" s="35"/>
      <c r="F19" s="27"/>
      <c r="G19" s="28"/>
    </row>
    <row r="20" spans="1:7" ht="12.75" customHeight="1">
      <c r="A20" s="18">
        <v>22200</v>
      </c>
      <c r="B20" s="18">
        <v>22200</v>
      </c>
      <c r="C20" s="18" t="s">
        <v>46</v>
      </c>
      <c r="D20" s="19">
        <v>6</v>
      </c>
      <c r="E20" s="86">
        <v>6</v>
      </c>
      <c r="F20" s="21">
        <f aca="true" t="shared" si="0" ref="F20:F25">G20/D20</f>
        <v>0</v>
      </c>
      <c r="G20" s="23">
        <f aca="true" t="shared" si="1" ref="G20:G25">E20-D20</f>
        <v>0</v>
      </c>
    </row>
    <row r="21" spans="1:7" ht="12.75" customHeight="1">
      <c r="A21" s="18">
        <v>22601</v>
      </c>
      <c r="B21" s="18">
        <v>22601</v>
      </c>
      <c r="C21" s="18" t="s">
        <v>48</v>
      </c>
      <c r="D21" s="19">
        <v>100</v>
      </c>
      <c r="E21" s="86">
        <v>100</v>
      </c>
      <c r="F21" s="21">
        <f t="shared" si="0"/>
        <v>0</v>
      </c>
      <c r="G21" s="23">
        <f t="shared" si="1"/>
        <v>0</v>
      </c>
    </row>
    <row r="22" spans="1:7" ht="12.75" customHeight="1">
      <c r="A22" s="18">
        <v>23000</v>
      </c>
      <c r="B22" s="18">
        <v>23000</v>
      </c>
      <c r="C22" s="18" t="s">
        <v>49</v>
      </c>
      <c r="D22" s="19">
        <v>200</v>
      </c>
      <c r="E22" s="86">
        <v>200</v>
      </c>
      <c r="F22" s="21">
        <f t="shared" si="0"/>
        <v>0</v>
      </c>
      <c r="G22" s="23">
        <f t="shared" si="1"/>
        <v>0</v>
      </c>
    </row>
    <row r="23" spans="1:7" ht="12.75" customHeight="1">
      <c r="A23" s="18">
        <v>23100</v>
      </c>
      <c r="B23" s="18">
        <v>23100</v>
      </c>
      <c r="C23" s="18" t="s">
        <v>51</v>
      </c>
      <c r="D23" s="19">
        <v>4000</v>
      </c>
      <c r="E23" s="86">
        <v>4000</v>
      </c>
      <c r="F23" s="21">
        <f t="shared" si="0"/>
        <v>0</v>
      </c>
      <c r="G23" s="23">
        <f t="shared" si="1"/>
        <v>0</v>
      </c>
    </row>
    <row r="24" spans="1:7" ht="12.75" customHeight="1">
      <c r="A24" s="18">
        <v>23300</v>
      </c>
      <c r="B24" s="18">
        <v>23300</v>
      </c>
      <c r="C24" s="18" t="s">
        <v>52</v>
      </c>
      <c r="D24" s="19">
        <v>70000</v>
      </c>
      <c r="E24" s="86">
        <v>60000</v>
      </c>
      <c r="F24" s="21">
        <f t="shared" si="0"/>
        <v>-0.14285714285714285</v>
      </c>
      <c r="G24" s="23">
        <f t="shared" si="1"/>
        <v>-10000</v>
      </c>
    </row>
    <row r="25" spans="1:7" ht="12.75" customHeight="1">
      <c r="A25" s="18">
        <v>62501</v>
      </c>
      <c r="B25" s="18">
        <v>62501</v>
      </c>
      <c r="C25" s="18" t="s">
        <v>53</v>
      </c>
      <c r="D25" s="19">
        <v>50</v>
      </c>
      <c r="E25" s="86">
        <v>50</v>
      </c>
      <c r="F25" s="21">
        <f t="shared" si="0"/>
        <v>0</v>
      </c>
      <c r="G25" s="23">
        <f t="shared" si="1"/>
        <v>0</v>
      </c>
    </row>
    <row r="26" spans="1:7" ht="13.5" customHeight="1" thickBot="1">
      <c r="A26" s="24"/>
      <c r="B26" s="24"/>
      <c r="C26" s="24"/>
      <c r="D26" s="26"/>
      <c r="E26" s="26"/>
      <c r="F26" s="27"/>
      <c r="G26" s="28"/>
    </row>
    <row r="27" spans="1:7" ht="12.75" customHeight="1">
      <c r="A27" s="24"/>
      <c r="B27" s="24"/>
      <c r="C27" s="95" t="s">
        <v>54</v>
      </c>
      <c r="D27" s="96"/>
      <c r="E27" s="96"/>
      <c r="F27" s="97"/>
      <c r="G27" s="98">
        <f>E27-D27</f>
        <v>0</v>
      </c>
    </row>
    <row r="28" spans="1:7" ht="13.5" customHeight="1" thickBot="1">
      <c r="A28" s="24"/>
      <c r="B28" s="24"/>
      <c r="C28" s="99" t="s">
        <v>55</v>
      </c>
      <c r="D28" s="100">
        <f>SUM(D20:D25)</f>
        <v>74356</v>
      </c>
      <c r="E28" s="100">
        <f>SUM(E20:E25)</f>
        <v>64356</v>
      </c>
      <c r="F28" s="101">
        <f>G28/D28</f>
        <v>-0.1344881381462155</v>
      </c>
      <c r="G28" s="102">
        <f>E28-D28</f>
        <v>-10000</v>
      </c>
    </row>
    <row r="29" spans="1:7" ht="12.75" customHeight="1">
      <c r="A29" s="24"/>
      <c r="B29" s="24"/>
      <c r="C29" s="34"/>
      <c r="D29" s="35"/>
      <c r="E29" s="35"/>
      <c r="F29" s="37"/>
      <c r="G29" s="38"/>
    </row>
    <row r="30" spans="1:7" ht="12.75" customHeight="1">
      <c r="A30" s="24"/>
      <c r="B30" s="24"/>
      <c r="C30" s="24"/>
      <c r="D30" s="26"/>
      <c r="E30" s="26"/>
      <c r="F30" s="27"/>
      <c r="G30" s="28"/>
    </row>
    <row r="31" spans="1:7" ht="12.75" customHeight="1">
      <c r="A31" s="24"/>
      <c r="B31" s="24"/>
      <c r="C31" s="24"/>
      <c r="D31" s="26"/>
      <c r="E31" s="26"/>
      <c r="F31" s="27"/>
      <c r="G31" s="28"/>
    </row>
    <row r="32" spans="1:7" ht="12.75" customHeight="1">
      <c r="A32" s="18">
        <v>50000</v>
      </c>
      <c r="B32" s="18"/>
      <c r="C32" s="18" t="s">
        <v>56</v>
      </c>
      <c r="D32" s="19">
        <v>354000</v>
      </c>
      <c r="E32" s="89">
        <v>341082</v>
      </c>
      <c r="F32" s="21"/>
      <c r="G32" s="23">
        <f>E32-D32</f>
        <v>-12918</v>
      </c>
    </row>
    <row r="33" spans="1:7" ht="12.75" customHeight="1" thickBot="1">
      <c r="A33" s="24"/>
      <c r="B33" s="24"/>
      <c r="C33" s="24"/>
      <c r="D33" s="26"/>
      <c r="E33" s="26"/>
      <c r="F33" s="27"/>
      <c r="G33" s="28"/>
    </row>
    <row r="34" spans="1:7" ht="12.75" customHeight="1">
      <c r="A34" s="24"/>
      <c r="B34" s="24"/>
      <c r="C34" s="95" t="s">
        <v>58</v>
      </c>
      <c r="D34" s="96"/>
      <c r="E34" s="96"/>
      <c r="F34" s="97"/>
      <c r="G34" s="98">
        <f>E34-D34</f>
        <v>0</v>
      </c>
    </row>
    <row r="35" spans="1:7" ht="12.75" customHeight="1" thickBot="1">
      <c r="A35" s="24"/>
      <c r="B35" s="24"/>
      <c r="C35" s="99" t="s">
        <v>60</v>
      </c>
      <c r="D35" s="100">
        <f>D32</f>
        <v>354000</v>
      </c>
      <c r="E35" s="100">
        <f>E32</f>
        <v>341082</v>
      </c>
      <c r="F35" s="103">
        <f>(E35-D35)/D35</f>
        <v>-0.03649152542372881</v>
      </c>
      <c r="G35" s="100">
        <f>E35-D35</f>
        <v>-12918</v>
      </c>
    </row>
    <row r="36" spans="1:7" ht="12.75" customHeight="1">
      <c r="A36" s="24"/>
      <c r="B36" s="24"/>
      <c r="C36" s="24"/>
      <c r="D36" s="26"/>
      <c r="E36" s="26"/>
      <c r="F36" s="27"/>
      <c r="G36" s="28"/>
    </row>
    <row r="37" spans="1:7" ht="12.75" customHeight="1">
      <c r="A37" s="24"/>
      <c r="B37" s="24"/>
      <c r="C37" s="24"/>
      <c r="D37" s="26"/>
      <c r="E37" s="26"/>
      <c r="F37" s="27"/>
      <c r="G37" s="28"/>
    </row>
    <row r="38" spans="1:7" ht="12.75" customHeight="1">
      <c r="A38" s="24"/>
      <c r="B38" s="24"/>
      <c r="C38" s="34"/>
      <c r="D38" s="35"/>
      <c r="E38" s="35"/>
      <c r="F38" s="27"/>
      <c r="G38" s="28"/>
    </row>
    <row r="39" spans="1:7" ht="12.75" customHeight="1">
      <c r="A39" s="24"/>
      <c r="B39" s="24"/>
      <c r="C39" s="24"/>
      <c r="D39" s="26"/>
      <c r="E39" s="26"/>
      <c r="F39" s="27"/>
      <c r="G39" s="28"/>
    </row>
    <row r="40" spans="1:7" ht="12.75" customHeight="1">
      <c r="A40" s="18">
        <v>12000</v>
      </c>
      <c r="B40" s="18">
        <v>12000</v>
      </c>
      <c r="C40" s="18" t="s">
        <v>63</v>
      </c>
      <c r="D40" s="86">
        <v>1950350.31</v>
      </c>
      <c r="E40" s="86">
        <v>2018565.78</v>
      </c>
      <c r="F40" s="21">
        <f>G40/D40</f>
        <v>0.03497600900219816</v>
      </c>
      <c r="G40" s="23">
        <f aca="true" t="shared" si="2" ref="G40:G78">E40-D40</f>
        <v>68215.46999999997</v>
      </c>
    </row>
    <row r="41" spans="1:7" ht="12.75" customHeight="1">
      <c r="A41" s="18">
        <v>12100</v>
      </c>
      <c r="B41" s="18">
        <v>12100</v>
      </c>
      <c r="C41" s="18" t="s">
        <v>64</v>
      </c>
      <c r="D41" s="86">
        <v>2539208.45</v>
      </c>
      <c r="E41" s="86">
        <v>2620695.24</v>
      </c>
      <c r="F41" s="21">
        <f>G41/D41</f>
        <v>0.03209141415703781</v>
      </c>
      <c r="G41" s="23">
        <f t="shared" si="2"/>
        <v>81486.79000000004</v>
      </c>
    </row>
    <row r="42" spans="1:7" ht="12.75" customHeight="1">
      <c r="A42" s="39">
        <v>12006</v>
      </c>
      <c r="B42" s="39"/>
      <c r="C42" s="39" t="s">
        <v>65</v>
      </c>
      <c r="D42" s="86">
        <v>314305.56</v>
      </c>
      <c r="E42" s="86">
        <v>334177.29</v>
      </c>
      <c r="F42" s="21">
        <f>G42/D42</f>
        <v>0.06322423949484057</v>
      </c>
      <c r="G42" s="23">
        <f t="shared" si="2"/>
        <v>19871.72999999998</v>
      </c>
    </row>
    <row r="43" spans="1:7" ht="12.75" customHeight="1">
      <c r="A43" s="18">
        <v>13000</v>
      </c>
      <c r="B43" s="18">
        <v>13000</v>
      </c>
      <c r="C43" s="18" t="s">
        <v>66</v>
      </c>
      <c r="D43" s="86">
        <v>74623.35</v>
      </c>
      <c r="E43" s="86">
        <v>53785.66</v>
      </c>
      <c r="F43" s="21">
        <f>G43/D43</f>
        <v>-0.279238200911645</v>
      </c>
      <c r="G43" s="23">
        <f t="shared" si="2"/>
        <v>-20837.690000000002</v>
      </c>
    </row>
    <row r="44" spans="1:7" ht="12.75" customHeight="1">
      <c r="A44" s="18">
        <v>13001</v>
      </c>
      <c r="B44" s="18"/>
      <c r="C44" s="18" t="s">
        <v>67</v>
      </c>
      <c r="D44" s="86">
        <v>0</v>
      </c>
      <c r="E44" s="86">
        <v>0</v>
      </c>
      <c r="F44" s="21"/>
      <c r="G44" s="23">
        <f t="shared" si="2"/>
        <v>0</v>
      </c>
    </row>
    <row r="45" spans="1:7" ht="12.75" customHeight="1">
      <c r="A45" s="18">
        <v>13100</v>
      </c>
      <c r="B45" s="18">
        <v>13100</v>
      </c>
      <c r="C45" s="18" t="s">
        <v>68</v>
      </c>
      <c r="D45" s="86">
        <v>0</v>
      </c>
      <c r="E45" s="86">
        <v>0</v>
      </c>
      <c r="F45" s="21"/>
      <c r="G45" s="23">
        <f t="shared" si="2"/>
        <v>0</v>
      </c>
    </row>
    <row r="46" spans="1:9" ht="12.75" customHeight="1">
      <c r="A46" s="18">
        <v>15000</v>
      </c>
      <c r="B46" s="18" t="s">
        <v>69</v>
      </c>
      <c r="C46" s="18" t="s">
        <v>69</v>
      </c>
      <c r="D46" s="86">
        <v>445039.43</v>
      </c>
      <c r="E46" s="86">
        <v>456165.42</v>
      </c>
      <c r="F46" s="21">
        <f aca="true" t="shared" si="3" ref="F46:F74">G46/D46</f>
        <v>0.025000009549715606</v>
      </c>
      <c r="G46" s="23">
        <f t="shared" si="2"/>
        <v>11125.98999999999</v>
      </c>
      <c r="I46" s="40"/>
    </row>
    <row r="47" spans="1:7" ht="12.75" customHeight="1">
      <c r="A47" s="18">
        <v>16000</v>
      </c>
      <c r="B47" s="18"/>
      <c r="C47" s="18" t="s">
        <v>70</v>
      </c>
      <c r="D47" s="86">
        <v>1404007.42</v>
      </c>
      <c r="E47" s="86">
        <v>1430636.31</v>
      </c>
      <c r="F47" s="21">
        <f t="shared" si="3"/>
        <v>0.018966345633700518</v>
      </c>
      <c r="G47" s="23">
        <f t="shared" si="2"/>
        <v>26628.89000000013</v>
      </c>
    </row>
    <row r="48" spans="1:7" ht="12.75" customHeight="1">
      <c r="A48" s="18">
        <v>16007</v>
      </c>
      <c r="B48" s="18">
        <v>16007</v>
      </c>
      <c r="C48" s="18" t="s">
        <v>144</v>
      </c>
      <c r="D48" s="86">
        <v>0</v>
      </c>
      <c r="E48" s="86">
        <v>0</v>
      </c>
      <c r="F48" s="21"/>
      <c r="G48" s="23">
        <f t="shared" si="2"/>
        <v>0</v>
      </c>
    </row>
    <row r="49" spans="1:7" ht="12.75" customHeight="1">
      <c r="A49" s="18">
        <v>16008</v>
      </c>
      <c r="B49" s="18">
        <v>16001</v>
      </c>
      <c r="C49" s="18" t="s">
        <v>145</v>
      </c>
      <c r="D49" s="86">
        <v>0</v>
      </c>
      <c r="E49" s="86">
        <v>48510</v>
      </c>
      <c r="F49" s="21"/>
      <c r="G49" s="23">
        <f t="shared" si="2"/>
        <v>48510</v>
      </c>
    </row>
    <row r="50" spans="1:7" ht="12.75" customHeight="1">
      <c r="A50" s="18">
        <v>16103</v>
      </c>
      <c r="B50" s="18">
        <v>13001</v>
      </c>
      <c r="C50" s="18" t="s">
        <v>158</v>
      </c>
      <c r="D50" s="86">
        <v>0</v>
      </c>
      <c r="E50" s="86">
        <v>1000</v>
      </c>
      <c r="F50" s="21"/>
      <c r="G50" s="23">
        <f t="shared" si="2"/>
        <v>1000</v>
      </c>
    </row>
    <row r="51" spans="1:7" ht="12.75" customHeight="1">
      <c r="A51" s="18">
        <v>16200</v>
      </c>
      <c r="B51" s="18">
        <v>16300</v>
      </c>
      <c r="C51" s="18" t="s">
        <v>148</v>
      </c>
      <c r="D51" s="86">
        <v>0</v>
      </c>
      <c r="E51" s="86">
        <v>18030.36</v>
      </c>
      <c r="F51" s="21"/>
      <c r="G51" s="23"/>
    </row>
    <row r="52" spans="1:7" ht="12.75" customHeight="1">
      <c r="A52" s="18">
        <v>16205</v>
      </c>
      <c r="B52" s="18">
        <v>16205</v>
      </c>
      <c r="C52" s="18" t="s">
        <v>146</v>
      </c>
      <c r="D52" s="86">
        <v>0</v>
      </c>
      <c r="E52" s="90">
        <v>34000</v>
      </c>
      <c r="F52" s="21"/>
      <c r="G52" s="23"/>
    </row>
    <row r="53" spans="1:7" ht="12.75" customHeight="1">
      <c r="A53" s="18">
        <v>16206</v>
      </c>
      <c r="B53" s="18">
        <v>13001</v>
      </c>
      <c r="C53" s="18" t="s">
        <v>161</v>
      </c>
      <c r="D53" s="86">
        <v>0</v>
      </c>
      <c r="E53" s="89">
        <v>6010.12</v>
      </c>
      <c r="F53" s="21"/>
      <c r="G53" s="23"/>
    </row>
    <row r="54" spans="1:7" ht="12.75" customHeight="1">
      <c r="A54" s="18">
        <v>16207</v>
      </c>
      <c r="B54" s="18">
        <v>16304</v>
      </c>
      <c r="C54" s="18" t="s">
        <v>149</v>
      </c>
      <c r="D54" s="86">
        <v>0</v>
      </c>
      <c r="E54" s="86">
        <v>32480.94</v>
      </c>
      <c r="F54" s="21"/>
      <c r="G54" s="23"/>
    </row>
    <row r="55" spans="1:9" ht="12.75" customHeight="1">
      <c r="A55" s="18">
        <v>20200</v>
      </c>
      <c r="B55" s="18"/>
      <c r="C55" s="18" t="s">
        <v>71</v>
      </c>
      <c r="D55" s="86">
        <v>8000</v>
      </c>
      <c r="E55" s="86">
        <v>14000</v>
      </c>
      <c r="F55" s="21">
        <f t="shared" si="3"/>
        <v>0.75</v>
      </c>
      <c r="G55" s="23">
        <f t="shared" si="2"/>
        <v>6000</v>
      </c>
      <c r="I55" s="40"/>
    </row>
    <row r="56" spans="1:7" ht="12.75" customHeight="1">
      <c r="A56" s="18">
        <v>20400</v>
      </c>
      <c r="B56" s="18">
        <v>20400</v>
      </c>
      <c r="C56" s="18" t="s">
        <v>72</v>
      </c>
      <c r="D56" s="86">
        <v>120.19</v>
      </c>
      <c r="E56" s="86">
        <v>259.88</v>
      </c>
      <c r="F56" s="21">
        <f t="shared" si="3"/>
        <v>1.1622431150678092</v>
      </c>
      <c r="G56" s="23">
        <f t="shared" si="2"/>
        <v>139.69</v>
      </c>
    </row>
    <row r="57" spans="1:8" ht="12.75" customHeight="1">
      <c r="A57" s="18">
        <v>21200</v>
      </c>
      <c r="B57" s="18"/>
      <c r="C57" s="18" t="s">
        <v>71</v>
      </c>
      <c r="D57" s="86">
        <v>60000</v>
      </c>
      <c r="E57" s="86">
        <v>49000</v>
      </c>
      <c r="F57" s="21">
        <f t="shared" si="3"/>
        <v>-0.18333333333333332</v>
      </c>
      <c r="G57" s="23">
        <f t="shared" si="2"/>
        <v>-11000</v>
      </c>
      <c r="H57" s="87"/>
    </row>
    <row r="58" spans="1:7" ht="12.75" customHeight="1">
      <c r="A58" s="18">
        <v>21300</v>
      </c>
      <c r="B58" s="18">
        <v>21300</v>
      </c>
      <c r="C58" s="18" t="s">
        <v>76</v>
      </c>
      <c r="D58" s="86">
        <v>6000</v>
      </c>
      <c r="E58" s="86">
        <v>6000</v>
      </c>
      <c r="F58" s="21">
        <f t="shared" si="3"/>
        <v>0</v>
      </c>
      <c r="G58" s="23">
        <f t="shared" si="2"/>
        <v>0</v>
      </c>
    </row>
    <row r="59" spans="1:7" ht="12.75" customHeight="1">
      <c r="A59" s="18">
        <v>21400</v>
      </c>
      <c r="B59" s="18"/>
      <c r="C59" s="18" t="s">
        <v>77</v>
      </c>
      <c r="D59" s="86">
        <v>100</v>
      </c>
      <c r="E59" s="86">
        <v>100</v>
      </c>
      <c r="F59" s="21">
        <f t="shared" si="3"/>
        <v>0</v>
      </c>
      <c r="G59" s="23">
        <f t="shared" si="2"/>
        <v>0</v>
      </c>
    </row>
    <row r="60" spans="1:7" ht="12.75" customHeight="1">
      <c r="A60" s="18">
        <v>21500</v>
      </c>
      <c r="B60" s="18">
        <v>21500</v>
      </c>
      <c r="C60" s="18" t="s">
        <v>78</v>
      </c>
      <c r="D60" s="86">
        <v>8000</v>
      </c>
      <c r="E60" s="86">
        <v>15000</v>
      </c>
      <c r="F60" s="21">
        <f t="shared" si="3"/>
        <v>0.875</v>
      </c>
      <c r="G60" s="23">
        <f t="shared" si="2"/>
        <v>7000</v>
      </c>
    </row>
    <row r="61" spans="1:7" ht="12.75" customHeight="1">
      <c r="A61" s="18">
        <v>21600</v>
      </c>
      <c r="B61" s="18">
        <v>21600</v>
      </c>
      <c r="C61" s="18" t="s">
        <v>80</v>
      </c>
      <c r="D61" s="86">
        <v>90000</v>
      </c>
      <c r="E61" s="86">
        <v>13000</v>
      </c>
      <c r="F61" s="21">
        <f t="shared" si="3"/>
        <v>-0.8555555555555555</v>
      </c>
      <c r="G61" s="23">
        <f t="shared" si="2"/>
        <v>-77000</v>
      </c>
    </row>
    <row r="62" spans="1:7" ht="12.75" customHeight="1">
      <c r="A62" s="18">
        <v>21900</v>
      </c>
      <c r="B62" s="18">
        <v>21900</v>
      </c>
      <c r="C62" s="18" t="s">
        <v>81</v>
      </c>
      <c r="D62" s="86">
        <v>50</v>
      </c>
      <c r="E62" s="86">
        <v>50</v>
      </c>
      <c r="F62" s="21">
        <f t="shared" si="3"/>
        <v>0</v>
      </c>
      <c r="G62" s="23">
        <f t="shared" si="2"/>
        <v>0</v>
      </c>
    </row>
    <row r="63" spans="1:7" ht="12.75" customHeight="1">
      <c r="A63" s="18">
        <v>22000</v>
      </c>
      <c r="B63" s="18">
        <v>22000</v>
      </c>
      <c r="C63" s="18" t="s">
        <v>84</v>
      </c>
      <c r="D63" s="86">
        <v>25000</v>
      </c>
      <c r="E63" s="86">
        <v>15000</v>
      </c>
      <c r="F63" s="21">
        <f t="shared" si="3"/>
        <v>-0.4</v>
      </c>
      <c r="G63" s="23">
        <f t="shared" si="2"/>
        <v>-10000</v>
      </c>
    </row>
    <row r="64" spans="1:7" ht="12.75" customHeight="1">
      <c r="A64" s="18">
        <v>22001</v>
      </c>
      <c r="B64" s="18">
        <v>22001</v>
      </c>
      <c r="C64" s="18" t="s">
        <v>86</v>
      </c>
      <c r="D64" s="86">
        <v>12000</v>
      </c>
      <c r="E64" s="86">
        <v>10000</v>
      </c>
      <c r="F64" s="21">
        <f t="shared" si="3"/>
        <v>-0.16666666666666666</v>
      </c>
      <c r="G64" s="23">
        <f t="shared" si="2"/>
        <v>-2000</v>
      </c>
    </row>
    <row r="65" spans="1:7" ht="12.75" customHeight="1">
      <c r="A65" s="18">
        <v>22002</v>
      </c>
      <c r="B65" s="18">
        <v>22002</v>
      </c>
      <c r="C65" s="18" t="s">
        <v>87</v>
      </c>
      <c r="D65" s="86">
        <v>50000</v>
      </c>
      <c r="E65" s="86">
        <v>112000</v>
      </c>
      <c r="F65" s="21">
        <f t="shared" si="3"/>
        <v>1.24</v>
      </c>
      <c r="G65" s="23">
        <f t="shared" si="2"/>
        <v>62000</v>
      </c>
    </row>
    <row r="66" spans="1:7" ht="12.75" customHeight="1">
      <c r="A66" s="18">
        <v>22100</v>
      </c>
      <c r="B66" s="18"/>
      <c r="C66" s="18" t="s">
        <v>89</v>
      </c>
      <c r="D66" s="86">
        <v>24000</v>
      </c>
      <c r="E66" s="86">
        <v>21000</v>
      </c>
      <c r="F66" s="21">
        <f t="shared" si="3"/>
        <v>-0.125</v>
      </c>
      <c r="G66" s="23">
        <f t="shared" si="2"/>
        <v>-3000</v>
      </c>
    </row>
    <row r="67" spans="1:7" ht="12.75" customHeight="1">
      <c r="A67" s="18">
        <v>22101</v>
      </c>
      <c r="B67" s="18">
        <v>22101</v>
      </c>
      <c r="C67" s="18" t="s">
        <v>90</v>
      </c>
      <c r="D67" s="86">
        <v>2000</v>
      </c>
      <c r="E67" s="86">
        <v>2800</v>
      </c>
      <c r="F67" s="21">
        <f t="shared" si="3"/>
        <v>0.4</v>
      </c>
      <c r="G67" s="23">
        <f t="shared" si="2"/>
        <v>800</v>
      </c>
    </row>
    <row r="68" spans="1:7" ht="12.75" customHeight="1">
      <c r="A68" s="18">
        <v>22103</v>
      </c>
      <c r="B68" s="18"/>
      <c r="C68" s="18" t="s">
        <v>92</v>
      </c>
      <c r="D68" s="86">
        <v>600</v>
      </c>
      <c r="E68" s="86">
        <v>710</v>
      </c>
      <c r="F68" s="21">
        <f t="shared" si="3"/>
        <v>0.18333333333333332</v>
      </c>
      <c r="G68" s="23">
        <f t="shared" si="2"/>
        <v>110</v>
      </c>
    </row>
    <row r="69" spans="1:7" ht="12.75" customHeight="1">
      <c r="A69" s="18">
        <v>22106</v>
      </c>
      <c r="B69" s="18">
        <v>22107</v>
      </c>
      <c r="C69" s="18" t="s">
        <v>93</v>
      </c>
      <c r="D69" s="86">
        <v>20</v>
      </c>
      <c r="E69" s="86">
        <v>65</v>
      </c>
      <c r="F69" s="21">
        <f t="shared" si="3"/>
        <v>2.25</v>
      </c>
      <c r="G69" s="23">
        <f t="shared" si="2"/>
        <v>45</v>
      </c>
    </row>
    <row r="70" spans="1:7" ht="12.75" customHeight="1">
      <c r="A70" s="18">
        <v>22110</v>
      </c>
      <c r="B70" s="18">
        <v>22108</v>
      </c>
      <c r="C70" s="18" t="s">
        <v>94</v>
      </c>
      <c r="D70" s="86">
        <v>900</v>
      </c>
      <c r="E70" s="86">
        <v>900</v>
      </c>
      <c r="F70" s="21">
        <f t="shared" si="3"/>
        <v>0</v>
      </c>
      <c r="G70" s="23">
        <f t="shared" si="2"/>
        <v>0</v>
      </c>
    </row>
    <row r="71" spans="1:7" ht="12.75" customHeight="1">
      <c r="A71" s="18">
        <v>22200</v>
      </c>
      <c r="B71" s="18">
        <v>22200</v>
      </c>
      <c r="C71" s="18" t="s">
        <v>46</v>
      </c>
      <c r="D71" s="86">
        <v>6000</v>
      </c>
      <c r="E71" s="86">
        <v>5000</v>
      </c>
      <c r="F71" s="21">
        <f t="shared" si="3"/>
        <v>-0.16666666666666666</v>
      </c>
      <c r="G71" s="23">
        <f t="shared" si="2"/>
        <v>-1000</v>
      </c>
    </row>
    <row r="72" spans="1:7" ht="12.75" customHeight="1">
      <c r="A72" s="18">
        <v>22201</v>
      </c>
      <c r="B72" s="18">
        <v>22201</v>
      </c>
      <c r="C72" s="18" t="s">
        <v>96</v>
      </c>
      <c r="D72" s="86">
        <v>920000</v>
      </c>
      <c r="E72" s="86">
        <v>1157900</v>
      </c>
      <c r="F72" s="21">
        <f t="shared" si="3"/>
        <v>0.25858695652173913</v>
      </c>
      <c r="G72" s="23">
        <f t="shared" si="2"/>
        <v>237900</v>
      </c>
    </row>
    <row r="73" spans="1:9" ht="12.75" customHeight="1">
      <c r="A73" s="18">
        <v>22202</v>
      </c>
      <c r="B73" s="18">
        <v>22202</v>
      </c>
      <c r="C73" s="18" t="s">
        <v>98</v>
      </c>
      <c r="D73" s="86">
        <v>6</v>
      </c>
      <c r="E73" s="86">
        <v>6</v>
      </c>
      <c r="F73" s="21">
        <f t="shared" si="3"/>
        <v>0</v>
      </c>
      <c r="G73" s="23">
        <f t="shared" si="2"/>
        <v>0</v>
      </c>
      <c r="H73" s="87"/>
      <c r="I73" s="87"/>
    </row>
    <row r="74" spans="1:7" ht="12.75" customHeight="1">
      <c r="A74" s="18">
        <v>22203</v>
      </c>
      <c r="B74" s="18">
        <v>22204</v>
      </c>
      <c r="C74" s="18" t="s">
        <v>99</v>
      </c>
      <c r="D74" s="86">
        <v>283000</v>
      </c>
      <c r="E74" s="86">
        <v>129000</v>
      </c>
      <c r="F74" s="21">
        <f t="shared" si="3"/>
        <v>-0.5441696113074205</v>
      </c>
      <c r="G74" s="23">
        <f t="shared" si="2"/>
        <v>-154000</v>
      </c>
    </row>
    <row r="75" spans="1:7" ht="12.75" customHeight="1">
      <c r="A75" s="18">
        <v>22204</v>
      </c>
      <c r="B75" s="18">
        <v>22203</v>
      </c>
      <c r="C75" s="18" t="s">
        <v>100</v>
      </c>
      <c r="D75" s="86">
        <v>0</v>
      </c>
      <c r="E75" s="86">
        <v>0</v>
      </c>
      <c r="F75" s="21"/>
      <c r="G75" s="23">
        <f t="shared" si="2"/>
        <v>0</v>
      </c>
    </row>
    <row r="76" spans="1:7" ht="12.75" customHeight="1">
      <c r="A76" s="18">
        <v>22300</v>
      </c>
      <c r="B76" s="18"/>
      <c r="C76" s="18" t="s">
        <v>102</v>
      </c>
      <c r="D76" s="86">
        <v>50</v>
      </c>
      <c r="E76" s="86">
        <v>57</v>
      </c>
      <c r="F76" s="21">
        <f aca="true" t="shared" si="4" ref="F76:F95">G76/D76</f>
        <v>0.14</v>
      </c>
      <c r="G76" s="23">
        <f t="shared" si="2"/>
        <v>7</v>
      </c>
    </row>
    <row r="77" spans="1:7" ht="12.75" customHeight="1">
      <c r="A77" s="18">
        <v>22400</v>
      </c>
      <c r="B77" s="18">
        <v>22400</v>
      </c>
      <c r="C77" s="18" t="s">
        <v>104</v>
      </c>
      <c r="D77" s="86">
        <v>10000</v>
      </c>
      <c r="E77" s="86">
        <v>20300</v>
      </c>
      <c r="F77" s="21">
        <f t="shared" si="4"/>
        <v>1.03</v>
      </c>
      <c r="G77" s="23">
        <f t="shared" si="2"/>
        <v>10300</v>
      </c>
    </row>
    <row r="78" spans="1:7" ht="12.75" customHeight="1">
      <c r="A78" s="18">
        <v>22500</v>
      </c>
      <c r="B78" s="18"/>
      <c r="C78" s="18" t="s">
        <v>106</v>
      </c>
      <c r="D78" s="86">
        <v>6</v>
      </c>
      <c r="E78" s="86">
        <v>12</v>
      </c>
      <c r="F78" s="21">
        <f t="shared" si="4"/>
        <v>1</v>
      </c>
      <c r="G78" s="23">
        <f t="shared" si="2"/>
        <v>6</v>
      </c>
    </row>
    <row r="79" spans="1:7" ht="12.75" customHeight="1">
      <c r="A79" s="18">
        <v>22502</v>
      </c>
      <c r="B79" s="18"/>
      <c r="C79" s="18" t="s">
        <v>108</v>
      </c>
      <c r="D79" s="86">
        <v>13000</v>
      </c>
      <c r="E79" s="86">
        <v>12000</v>
      </c>
      <c r="F79" s="21">
        <f t="shared" si="4"/>
        <v>-0.07692307692307693</v>
      </c>
      <c r="G79" s="23">
        <f aca="true" t="shared" si="5" ref="G79:G96">E79-D79</f>
        <v>-1000</v>
      </c>
    </row>
    <row r="80" spans="1:7" ht="12.75" customHeight="1">
      <c r="A80" s="18">
        <v>22602</v>
      </c>
      <c r="B80" s="18">
        <v>22602</v>
      </c>
      <c r="C80" s="18" t="s">
        <v>109</v>
      </c>
      <c r="D80" s="86">
        <v>18000</v>
      </c>
      <c r="E80" s="86">
        <v>18000</v>
      </c>
      <c r="F80" s="21">
        <f t="shared" si="4"/>
        <v>0</v>
      </c>
      <c r="G80" s="23">
        <f t="shared" si="5"/>
        <v>0</v>
      </c>
    </row>
    <row r="81" spans="1:7" ht="12.75" customHeight="1">
      <c r="A81" s="18">
        <v>22603</v>
      </c>
      <c r="B81" s="18"/>
      <c r="C81" s="18" t="s">
        <v>114</v>
      </c>
      <c r="D81" s="86">
        <v>600</v>
      </c>
      <c r="E81" s="86">
        <v>600</v>
      </c>
      <c r="F81" s="21">
        <f t="shared" si="4"/>
        <v>0</v>
      </c>
      <c r="G81" s="23">
        <f t="shared" si="5"/>
        <v>0</v>
      </c>
    </row>
    <row r="82" spans="1:7" ht="12.75" customHeight="1">
      <c r="A82" s="18">
        <v>22604</v>
      </c>
      <c r="B82" s="18"/>
      <c r="C82" s="18" t="s">
        <v>115</v>
      </c>
      <c r="D82" s="86">
        <v>49000</v>
      </c>
      <c r="E82" s="86">
        <v>35000</v>
      </c>
      <c r="F82" s="21">
        <f t="shared" si="4"/>
        <v>-0.2857142857142857</v>
      </c>
      <c r="G82" s="23">
        <f t="shared" si="5"/>
        <v>-14000</v>
      </c>
    </row>
    <row r="83" spans="1:7" ht="12.75" customHeight="1">
      <c r="A83" s="18">
        <v>22608</v>
      </c>
      <c r="B83" s="18"/>
      <c r="C83" s="18" t="s">
        <v>117</v>
      </c>
      <c r="D83" s="86">
        <v>6</v>
      </c>
      <c r="E83" s="86">
        <v>12</v>
      </c>
      <c r="F83" s="21">
        <f t="shared" si="4"/>
        <v>1</v>
      </c>
      <c r="G83" s="23">
        <f t="shared" si="5"/>
        <v>6</v>
      </c>
    </row>
    <row r="84" spans="1:7" ht="12.75" customHeight="1">
      <c r="A84" s="18">
        <v>22700</v>
      </c>
      <c r="B84" s="18"/>
      <c r="C84" s="18" t="s">
        <v>118</v>
      </c>
      <c r="D84" s="86">
        <v>37000</v>
      </c>
      <c r="E84" s="86">
        <v>42000</v>
      </c>
      <c r="F84" s="21">
        <f t="shared" si="4"/>
        <v>0.13513513513513514</v>
      </c>
      <c r="G84" s="23">
        <f t="shared" si="5"/>
        <v>5000</v>
      </c>
    </row>
    <row r="85" spans="1:7" ht="12.75" customHeight="1">
      <c r="A85" s="18">
        <v>22701</v>
      </c>
      <c r="B85" s="18"/>
      <c r="C85" s="18" t="s">
        <v>120</v>
      </c>
      <c r="D85" s="86">
        <v>40000</v>
      </c>
      <c r="E85" s="86">
        <v>54000</v>
      </c>
      <c r="F85" s="21">
        <f t="shared" si="4"/>
        <v>0.35</v>
      </c>
      <c r="G85" s="23">
        <f t="shared" si="5"/>
        <v>14000</v>
      </c>
    </row>
    <row r="86" spans="1:7" ht="12.75" customHeight="1">
      <c r="A86" s="18">
        <v>22702</v>
      </c>
      <c r="B86" s="18"/>
      <c r="C86" s="18" t="s">
        <v>121</v>
      </c>
      <c r="D86" s="86">
        <v>151.87</v>
      </c>
      <c r="E86" s="86">
        <v>12</v>
      </c>
      <c r="F86" s="21">
        <f t="shared" si="4"/>
        <v>-0.9209850530058603</v>
      </c>
      <c r="G86" s="23">
        <f t="shared" si="5"/>
        <v>-139.87</v>
      </c>
    </row>
    <row r="87" spans="1:7" ht="12.75" customHeight="1">
      <c r="A87" s="18">
        <v>22706</v>
      </c>
      <c r="B87" s="18">
        <v>22706</v>
      </c>
      <c r="C87" s="18" t="s">
        <v>123</v>
      </c>
      <c r="D87" s="86">
        <v>180000</v>
      </c>
      <c r="E87" s="86">
        <v>250000</v>
      </c>
      <c r="F87" s="21">
        <f t="shared" si="4"/>
        <v>0.3888888888888889</v>
      </c>
      <c r="G87" s="23">
        <f t="shared" si="5"/>
        <v>70000</v>
      </c>
    </row>
    <row r="88" spans="1:7" ht="12.75" customHeight="1">
      <c r="A88" s="18">
        <v>23020</v>
      </c>
      <c r="B88" s="18">
        <v>23001</v>
      </c>
      <c r="C88" s="18" t="s">
        <v>125</v>
      </c>
      <c r="D88" s="86">
        <v>35000</v>
      </c>
      <c r="E88" s="86">
        <v>35000</v>
      </c>
      <c r="F88" s="21">
        <f t="shared" si="4"/>
        <v>0</v>
      </c>
      <c r="G88" s="23">
        <f t="shared" si="5"/>
        <v>0</v>
      </c>
    </row>
    <row r="89" spans="1:7" ht="12.75" customHeight="1">
      <c r="A89" s="18">
        <v>23120</v>
      </c>
      <c r="B89" s="18">
        <v>23100</v>
      </c>
      <c r="C89" s="18" t="s">
        <v>128</v>
      </c>
      <c r="D89" s="86">
        <v>25000</v>
      </c>
      <c r="E89" s="86">
        <v>25000</v>
      </c>
      <c r="F89" s="21">
        <f t="shared" si="4"/>
        <v>0</v>
      </c>
      <c r="G89" s="23">
        <f t="shared" si="5"/>
        <v>0</v>
      </c>
    </row>
    <row r="90" spans="1:7" ht="12.75" customHeight="1">
      <c r="A90" s="18">
        <v>25000</v>
      </c>
      <c r="B90" s="18"/>
      <c r="C90" s="18" t="s">
        <v>129</v>
      </c>
      <c r="D90" s="86">
        <v>33000</v>
      </c>
      <c r="E90" s="86">
        <v>15000</v>
      </c>
      <c r="F90" s="21">
        <f t="shared" si="4"/>
        <v>-0.5454545454545454</v>
      </c>
      <c r="G90" s="23">
        <f t="shared" si="5"/>
        <v>-18000</v>
      </c>
    </row>
    <row r="91" spans="1:7" ht="12.75" customHeight="1">
      <c r="A91" s="18">
        <v>35900</v>
      </c>
      <c r="B91" s="18"/>
      <c r="C91" s="18" t="s">
        <v>130</v>
      </c>
      <c r="D91" s="86">
        <v>30000</v>
      </c>
      <c r="E91" s="86">
        <v>60000</v>
      </c>
      <c r="F91" s="21">
        <f t="shared" si="4"/>
        <v>1</v>
      </c>
      <c r="G91" s="23">
        <f t="shared" si="5"/>
        <v>30000</v>
      </c>
    </row>
    <row r="92" spans="1:7" ht="12.75" customHeight="1">
      <c r="A92" s="18">
        <v>62301</v>
      </c>
      <c r="B92" s="18">
        <v>62301</v>
      </c>
      <c r="C92" s="18" t="s">
        <v>131</v>
      </c>
      <c r="D92" s="86">
        <v>1000</v>
      </c>
      <c r="E92" s="86">
        <v>500</v>
      </c>
      <c r="F92" s="21">
        <f t="shared" si="4"/>
        <v>-0.5</v>
      </c>
      <c r="G92" s="23">
        <f t="shared" si="5"/>
        <v>-500</v>
      </c>
    </row>
    <row r="93" spans="1:7" ht="12.75" customHeight="1">
      <c r="A93" s="18">
        <v>62501</v>
      </c>
      <c r="B93" s="18">
        <v>62501</v>
      </c>
      <c r="C93" s="18" t="s">
        <v>53</v>
      </c>
      <c r="D93" s="86">
        <v>19000</v>
      </c>
      <c r="E93" s="86">
        <v>19000</v>
      </c>
      <c r="F93" s="21">
        <f t="shared" si="4"/>
        <v>0</v>
      </c>
      <c r="G93" s="23">
        <f t="shared" si="5"/>
        <v>0</v>
      </c>
    </row>
    <row r="94" spans="1:7" ht="12.75" customHeight="1">
      <c r="A94" s="18">
        <v>62601</v>
      </c>
      <c r="B94" s="18">
        <v>62601</v>
      </c>
      <c r="C94" s="18" t="s">
        <v>39</v>
      </c>
      <c r="D94" s="86">
        <v>140000</v>
      </c>
      <c r="E94" s="86">
        <v>179000</v>
      </c>
      <c r="F94" s="21">
        <f t="shared" si="4"/>
        <v>0.2785714285714286</v>
      </c>
      <c r="G94" s="23">
        <f t="shared" si="5"/>
        <v>39000</v>
      </c>
    </row>
    <row r="95" spans="1:7" ht="12.75" customHeight="1">
      <c r="A95" s="18">
        <v>64100</v>
      </c>
      <c r="B95" s="18">
        <v>64001</v>
      </c>
      <c r="C95" s="18" t="s">
        <v>132</v>
      </c>
      <c r="D95" s="86">
        <v>1000</v>
      </c>
      <c r="E95" s="86">
        <v>500</v>
      </c>
      <c r="F95" s="21">
        <f t="shared" si="4"/>
        <v>-0.5</v>
      </c>
      <c r="G95" s="23">
        <f t="shared" si="5"/>
        <v>-500</v>
      </c>
    </row>
    <row r="96" spans="1:7" ht="12.75" customHeight="1">
      <c r="A96" s="18">
        <v>83000</v>
      </c>
      <c r="B96" s="18"/>
      <c r="C96" s="18" t="s">
        <v>133</v>
      </c>
      <c r="D96" s="86">
        <v>24040</v>
      </c>
      <c r="E96" s="86">
        <v>24040</v>
      </c>
      <c r="F96" s="21"/>
      <c r="G96" s="23">
        <f t="shared" si="5"/>
        <v>0</v>
      </c>
    </row>
    <row r="97" spans="1:7" ht="13.5" customHeight="1" thickBot="1">
      <c r="A97" s="24"/>
      <c r="B97" s="24"/>
      <c r="C97" s="24"/>
      <c r="D97" s="26"/>
      <c r="E97" s="26"/>
      <c r="F97" s="27"/>
      <c r="G97" s="28"/>
    </row>
    <row r="98" spans="1:7" ht="12.75" customHeight="1">
      <c r="A98" s="24"/>
      <c r="B98" s="24"/>
      <c r="C98" s="95" t="s">
        <v>136</v>
      </c>
      <c r="D98" s="96"/>
      <c r="E98" s="96"/>
      <c r="F98" s="97"/>
      <c r="G98" s="98">
        <f>E98-D98</f>
        <v>0</v>
      </c>
    </row>
    <row r="99" spans="1:7" ht="13.5" customHeight="1" thickBot="1">
      <c r="A99" s="24"/>
      <c r="B99" s="24"/>
      <c r="C99" s="99" t="s">
        <v>137</v>
      </c>
      <c r="D99" s="100">
        <f>SUM(D40:D96)</f>
        <v>8879184.579999998</v>
      </c>
      <c r="E99" s="100">
        <f>SUM(E40:E96)</f>
        <v>9395881.000000002</v>
      </c>
      <c r="F99" s="101">
        <f>G99/D99</f>
        <v>0.058191877344665334</v>
      </c>
      <c r="G99" s="102">
        <f>E99-D99</f>
        <v>516696.42000000365</v>
      </c>
    </row>
    <row r="100" spans="1:7" ht="12.75" customHeight="1">
      <c r="A100" s="24"/>
      <c r="B100" s="24"/>
      <c r="C100" s="24"/>
      <c r="D100" s="26"/>
      <c r="E100" s="26"/>
      <c r="F100" s="27"/>
      <c r="G100" s="28"/>
    </row>
    <row r="101" spans="1:7" ht="12.75" customHeight="1">
      <c r="A101" s="18">
        <v>16007</v>
      </c>
      <c r="B101" s="18">
        <v>16007</v>
      </c>
      <c r="C101" s="18" t="s">
        <v>144</v>
      </c>
      <c r="D101" s="19">
        <v>25535.51</v>
      </c>
      <c r="E101" s="86">
        <v>0</v>
      </c>
      <c r="F101" s="21">
        <f>G101/D101</f>
        <v>-1</v>
      </c>
      <c r="G101" s="23">
        <f>E101-D101</f>
        <v>-25535.51</v>
      </c>
    </row>
    <row r="102" spans="1:7" ht="12.75" customHeight="1">
      <c r="A102" s="18">
        <v>16008</v>
      </c>
      <c r="B102" s="18">
        <v>16001</v>
      </c>
      <c r="C102" s="18" t="s">
        <v>145</v>
      </c>
      <c r="D102" s="19">
        <v>54327</v>
      </c>
      <c r="E102" s="86">
        <v>0</v>
      </c>
      <c r="F102" s="21">
        <f>G102/D102</f>
        <v>-1</v>
      </c>
      <c r="G102" s="23">
        <f>E102-D102</f>
        <v>-54327</v>
      </c>
    </row>
    <row r="103" spans="1:7" ht="12.75" customHeight="1">
      <c r="A103" s="18">
        <v>16205</v>
      </c>
      <c r="B103" s="18">
        <v>16205</v>
      </c>
      <c r="C103" s="18" t="s">
        <v>146</v>
      </c>
      <c r="D103" s="19">
        <v>16202.02</v>
      </c>
      <c r="E103" s="90">
        <v>0</v>
      </c>
      <c r="F103" s="21">
        <f>G103/D103</f>
        <v>-1</v>
      </c>
      <c r="G103" s="23">
        <f>E103-D103</f>
        <v>-16202.02</v>
      </c>
    </row>
    <row r="104" spans="1:7" ht="12.75" customHeight="1">
      <c r="A104" s="18">
        <v>16200</v>
      </c>
      <c r="B104" s="18">
        <v>16300</v>
      </c>
      <c r="C104" s="18" t="s">
        <v>148</v>
      </c>
      <c r="D104" s="19">
        <v>18030.36</v>
      </c>
      <c r="E104" s="86">
        <v>0</v>
      </c>
      <c r="F104" s="21">
        <f>G104/D104</f>
        <v>-1</v>
      </c>
      <c r="G104" s="23">
        <f>E104-D104</f>
        <v>-18030.36</v>
      </c>
    </row>
    <row r="105" spans="1:7" ht="12.75" customHeight="1">
      <c r="A105" s="18">
        <v>16207</v>
      </c>
      <c r="B105" s="18">
        <v>16304</v>
      </c>
      <c r="C105" s="18" t="s">
        <v>149</v>
      </c>
      <c r="D105" s="19">
        <v>18926.41</v>
      </c>
      <c r="E105" s="86">
        <v>0</v>
      </c>
      <c r="F105" s="21">
        <f>G105/D105</f>
        <v>-1</v>
      </c>
      <c r="G105" s="23">
        <f>E105-D105</f>
        <v>-18926.41</v>
      </c>
    </row>
    <row r="106" spans="1:7" ht="12.75" customHeight="1">
      <c r="A106" s="24"/>
      <c r="B106" s="24"/>
      <c r="C106" s="24"/>
      <c r="D106" s="26"/>
      <c r="E106" s="26"/>
      <c r="F106" s="27"/>
      <c r="G106" s="28"/>
    </row>
    <row r="107" spans="1:7" ht="13.5" customHeight="1" thickBot="1">
      <c r="A107" s="24"/>
      <c r="B107" s="24"/>
      <c r="C107" s="24"/>
      <c r="D107" s="26"/>
      <c r="E107" s="26"/>
      <c r="F107" s="27"/>
      <c r="G107" s="28"/>
    </row>
    <row r="108" spans="1:7" ht="12.75" customHeight="1">
      <c r="A108" s="24"/>
      <c r="B108" s="24"/>
      <c r="C108" s="95" t="s">
        <v>151</v>
      </c>
      <c r="D108" s="96"/>
      <c r="E108" s="96"/>
      <c r="F108" s="97"/>
      <c r="G108" s="98">
        <f>E108-D108</f>
        <v>0</v>
      </c>
    </row>
    <row r="109" spans="1:7" ht="13.5" customHeight="1" thickBot="1">
      <c r="A109" s="24"/>
      <c r="B109" s="24"/>
      <c r="C109" s="99" t="s">
        <v>153</v>
      </c>
      <c r="D109" s="100">
        <f>SUM(D101:D105)</f>
        <v>133021.3</v>
      </c>
      <c r="E109" s="100">
        <f>SUM(E101:E105)</f>
        <v>0</v>
      </c>
      <c r="F109" s="101">
        <f>G109/D109</f>
        <v>-1</v>
      </c>
      <c r="G109" s="102">
        <f>E109-D109</f>
        <v>-133021.3</v>
      </c>
    </row>
    <row r="110" spans="1:7" ht="12.75" customHeight="1">
      <c r="A110" s="24"/>
      <c r="B110" s="24"/>
      <c r="C110" s="24"/>
      <c r="D110" s="26"/>
      <c r="E110" s="26"/>
      <c r="F110" s="27"/>
      <c r="G110" s="28"/>
    </row>
    <row r="111" spans="1:7" ht="12.75" customHeight="1">
      <c r="A111" s="24"/>
      <c r="B111" s="24"/>
      <c r="C111" s="24"/>
      <c r="D111" s="26"/>
      <c r="E111" s="26"/>
      <c r="F111" s="27"/>
      <c r="G111" s="28"/>
    </row>
    <row r="112" spans="1:7" ht="12.75" customHeight="1">
      <c r="A112" s="18">
        <v>16103</v>
      </c>
      <c r="B112" s="18">
        <v>13001</v>
      </c>
      <c r="C112" s="18" t="s">
        <v>158</v>
      </c>
      <c r="D112" s="19">
        <v>1000</v>
      </c>
      <c r="E112" s="89">
        <v>0</v>
      </c>
      <c r="F112" s="21">
        <f>G112/D112</f>
        <v>-1</v>
      </c>
      <c r="G112" s="23">
        <f>E112-D112</f>
        <v>-1000</v>
      </c>
    </row>
    <row r="113" spans="1:7" ht="12.75" customHeight="1">
      <c r="A113" s="18">
        <v>16206</v>
      </c>
      <c r="B113" s="18">
        <v>13001</v>
      </c>
      <c r="C113" s="18" t="s">
        <v>161</v>
      </c>
      <c r="D113" s="19">
        <v>6010.12</v>
      </c>
      <c r="E113" s="89">
        <v>0</v>
      </c>
      <c r="F113" s="21">
        <f>G113/D113</f>
        <v>-1</v>
      </c>
      <c r="G113" s="23">
        <f>E113-D113</f>
        <v>-6010.12</v>
      </c>
    </row>
    <row r="114" spans="1:7" ht="12.75" customHeight="1">
      <c r="A114" s="18">
        <v>13700</v>
      </c>
      <c r="B114" s="18"/>
      <c r="C114" s="18" t="s">
        <v>163</v>
      </c>
      <c r="D114" s="19">
        <v>0</v>
      </c>
      <c r="E114" s="19">
        <v>0</v>
      </c>
      <c r="F114" s="21"/>
      <c r="G114" s="23">
        <f>E114-D114</f>
        <v>0</v>
      </c>
    </row>
    <row r="115" spans="1:7" ht="12.75" customHeight="1">
      <c r="A115" s="18">
        <v>12700</v>
      </c>
      <c r="B115" s="18"/>
      <c r="C115" s="18" t="s">
        <v>163</v>
      </c>
      <c r="D115" s="19">
        <v>0</v>
      </c>
      <c r="E115" s="19">
        <v>0</v>
      </c>
      <c r="F115" s="21"/>
      <c r="G115" s="23">
        <f>E115-D115</f>
        <v>0</v>
      </c>
    </row>
    <row r="116" spans="1:7" ht="13.5" customHeight="1" thickBot="1">
      <c r="A116" s="24"/>
      <c r="B116" s="24"/>
      <c r="C116" s="52"/>
      <c r="D116" s="53"/>
      <c r="E116" s="53"/>
      <c r="F116" s="58"/>
      <c r="G116" s="59"/>
    </row>
    <row r="117" spans="1:7" ht="12.75" customHeight="1">
      <c r="A117" s="24"/>
      <c r="B117" s="24"/>
      <c r="C117" s="95" t="s">
        <v>175</v>
      </c>
      <c r="D117" s="96"/>
      <c r="E117" s="96"/>
      <c r="F117" s="97"/>
      <c r="G117" s="98">
        <f>E117-D117</f>
        <v>0</v>
      </c>
    </row>
    <row r="118" spans="1:7" ht="13.5" customHeight="1" thickBot="1">
      <c r="A118" s="24"/>
      <c r="B118" s="24"/>
      <c r="C118" s="99" t="s">
        <v>150</v>
      </c>
      <c r="D118" s="100">
        <f>SUM(D112:D115)</f>
        <v>7010.12</v>
      </c>
      <c r="E118" s="100">
        <f>SUM(E112:E115)</f>
        <v>0</v>
      </c>
      <c r="F118" s="100">
        <f>SUM(F112:F113)</f>
        <v>-2</v>
      </c>
      <c r="G118" s="100">
        <f>SUM(G112:G113)</f>
        <v>-7010.12</v>
      </c>
    </row>
    <row r="119" spans="1:7" ht="12.75" customHeight="1">
      <c r="A119" s="24"/>
      <c r="B119" s="24"/>
      <c r="C119" s="24"/>
      <c r="D119" s="26"/>
      <c r="E119" s="26"/>
      <c r="F119" s="27"/>
      <c r="G119" s="28"/>
    </row>
    <row r="120" spans="1:7" ht="12.75" customHeight="1">
      <c r="A120" s="24"/>
      <c r="B120" s="24"/>
      <c r="C120" s="24"/>
      <c r="D120" s="26"/>
      <c r="E120" s="26"/>
      <c r="F120" s="27"/>
      <c r="G120" s="28"/>
    </row>
    <row r="121" spans="1:7" ht="12.75" customHeight="1">
      <c r="A121" s="18">
        <v>75300</v>
      </c>
      <c r="B121" s="61">
        <v>75400</v>
      </c>
      <c r="C121" s="18" t="s">
        <v>177</v>
      </c>
      <c r="D121" s="19">
        <v>0</v>
      </c>
      <c r="E121" s="19">
        <v>0</v>
      </c>
      <c r="F121" s="21"/>
      <c r="G121" s="23">
        <f>E121-D121</f>
        <v>0</v>
      </c>
    </row>
    <row r="122" spans="1:7" ht="12.75" customHeight="1">
      <c r="A122" s="24"/>
      <c r="B122" s="24"/>
      <c r="C122" s="24"/>
      <c r="D122" s="26"/>
      <c r="E122" s="26"/>
      <c r="F122" s="27"/>
      <c r="G122" s="28"/>
    </row>
    <row r="123" spans="1:7" ht="13.5" customHeight="1" thickBot="1">
      <c r="A123" s="24"/>
      <c r="B123" s="24"/>
      <c r="C123" s="24"/>
      <c r="D123" s="26"/>
      <c r="E123" s="26"/>
      <c r="F123" s="27"/>
      <c r="G123" s="28"/>
    </row>
    <row r="124" spans="1:7" ht="12.75" customHeight="1">
      <c r="A124" s="24"/>
      <c r="B124" s="24"/>
      <c r="C124" s="95" t="s">
        <v>178</v>
      </c>
      <c r="D124" s="96"/>
      <c r="E124" s="96"/>
      <c r="F124" s="97"/>
      <c r="G124" s="98">
        <f>E124-D124</f>
        <v>0</v>
      </c>
    </row>
    <row r="125" spans="1:7" ht="13.5" customHeight="1" thickBot="1">
      <c r="A125" s="24"/>
      <c r="B125" s="24"/>
      <c r="C125" s="99" t="s">
        <v>177</v>
      </c>
      <c r="D125" s="100">
        <v>0</v>
      </c>
      <c r="E125" s="100">
        <v>0</v>
      </c>
      <c r="F125" s="101"/>
      <c r="G125" s="102">
        <f>E125-D125</f>
        <v>0</v>
      </c>
    </row>
    <row r="126" spans="1:7" ht="12.75" customHeight="1">
      <c r="A126" s="24"/>
      <c r="B126" s="24"/>
      <c r="C126" s="24"/>
      <c r="D126" s="26"/>
      <c r="E126" s="26"/>
      <c r="F126" s="27"/>
      <c r="G126" s="28"/>
    </row>
    <row r="127" spans="1:7" ht="12.75" customHeight="1">
      <c r="A127" s="24"/>
      <c r="B127" s="24"/>
      <c r="C127" s="24"/>
      <c r="D127" s="26"/>
      <c r="E127" s="26"/>
      <c r="F127" s="27"/>
      <c r="G127" s="28"/>
    </row>
    <row r="128" spans="1:7" ht="13.5" customHeight="1" thickBot="1">
      <c r="A128" s="24"/>
      <c r="B128" s="24"/>
      <c r="C128" s="24"/>
      <c r="D128" s="26"/>
      <c r="E128" s="26"/>
      <c r="F128" s="27"/>
      <c r="G128" s="28"/>
    </row>
    <row r="129" spans="1:7" ht="13.5" customHeight="1" thickBot="1">
      <c r="A129" s="24"/>
      <c r="B129" s="24"/>
      <c r="C129" s="104" t="s">
        <v>180</v>
      </c>
      <c r="D129" s="105">
        <f>D125+D118+D109+D99+D28+D12+D17+D35</f>
        <v>9472621.999999998</v>
      </c>
      <c r="E129" s="105">
        <f>E125+E118+E109+E99+E28+E12+E17+E35</f>
        <v>9826369.000000002</v>
      </c>
      <c r="F129" s="106">
        <f>(E129-D129)/D129</f>
        <v>0.03734414821999693</v>
      </c>
      <c r="G129" s="105">
        <f>E129-D129</f>
        <v>353747.0000000037</v>
      </c>
    </row>
    <row r="130" ht="12.75" customHeight="1"/>
    <row r="131" ht="12.75" customHeight="1">
      <c r="E131" s="40"/>
    </row>
    <row r="132" ht="12.75" customHeight="1" hidden="1"/>
    <row r="133" ht="13.5" customHeight="1" hidden="1"/>
    <row r="134" spans="4:6" ht="13.5" customHeight="1" hidden="1">
      <c r="D134" s="69"/>
      <c r="E134" s="70"/>
      <c r="F134" s="55">
        <v>2014</v>
      </c>
    </row>
    <row r="135" ht="13.5" customHeight="1" hidden="1"/>
    <row r="136" spans="4:6" ht="13.5" customHeight="1" hidden="1">
      <c r="D136" s="71"/>
      <c r="E136" s="72"/>
      <c r="F136" s="55">
        <v>2013</v>
      </c>
    </row>
    <row r="137" ht="12.75" customHeight="1" hidden="1"/>
    <row r="138" ht="13.5" customHeight="1" hidden="1"/>
    <row r="139" spans="3:4" ht="13.5" customHeight="1" hidden="1">
      <c r="C139" s="71" t="s">
        <v>182</v>
      </c>
      <c r="D139" s="72"/>
    </row>
    <row r="140" ht="12.75" customHeight="1" hidden="1"/>
    <row r="141" spans="4:5" ht="12.75" customHeight="1">
      <c r="D141" s="9"/>
      <c r="E141" s="87"/>
    </row>
    <row r="142" ht="12.75" customHeight="1"/>
    <row r="143" ht="12.75" customHeight="1"/>
    <row r="144" ht="12.75" customHeight="1">
      <c r="F144" s="87"/>
    </row>
    <row r="145" ht="12.75" customHeight="1"/>
    <row r="146" ht="12.75" customHeight="1"/>
    <row r="147" ht="12.75" customHeight="1"/>
    <row r="148" ht="12.75" customHeight="1">
      <c r="E148" s="87"/>
    </row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E9" sqref="E9"/>
    </sheetView>
  </sheetViews>
  <sheetFormatPr defaultColWidth="14.421875" defaultRowHeight="15" customHeight="1"/>
  <cols>
    <col min="1" max="1" width="8.421875" style="0" customWidth="1"/>
    <col min="2" max="2" width="28.421875" style="0" customWidth="1"/>
    <col min="3" max="3" width="10.7109375" style="0" customWidth="1"/>
    <col min="4" max="4" width="7.00390625" style="0" hidden="1" customWidth="1"/>
    <col min="5" max="5" width="17.7109375" style="0" customWidth="1"/>
    <col min="6" max="6" width="6.7109375" style="0" customWidth="1"/>
    <col min="7" max="7" width="8.7109375" style="0" customWidth="1"/>
    <col min="8" max="8" width="10.28125" style="0" customWidth="1"/>
    <col min="9" max="11" width="11.421875" style="0" customWidth="1"/>
    <col min="12" max="26" width="10.00390625" style="0" customWidth="1"/>
  </cols>
  <sheetData>
    <row r="1" spans="1:8" ht="15.75" customHeight="1">
      <c r="A1" s="107" t="s">
        <v>294</v>
      </c>
      <c r="B1" s="108"/>
      <c r="C1" s="109"/>
      <c r="D1" s="109"/>
      <c r="E1" s="109"/>
      <c r="F1" s="110"/>
      <c r="G1" s="2"/>
      <c r="H1" s="4"/>
    </row>
    <row r="2" spans="1:8" ht="15.75" customHeight="1" thickBot="1">
      <c r="A2" s="6"/>
      <c r="B2" s="6"/>
      <c r="C2" s="2"/>
      <c r="D2" s="2"/>
      <c r="E2" s="2"/>
      <c r="F2" s="2"/>
      <c r="G2" s="2"/>
      <c r="H2" s="4"/>
    </row>
    <row r="3" spans="1:8" ht="15.75" customHeight="1" thickBot="1">
      <c r="A3" s="8"/>
      <c r="B3" s="146" t="s">
        <v>7</v>
      </c>
      <c r="C3" s="147"/>
      <c r="D3" s="147"/>
      <c r="E3" s="148"/>
      <c r="F3" s="149"/>
      <c r="G3" s="9"/>
      <c r="H3" s="4"/>
    </row>
    <row r="4" ht="13.5" customHeight="1">
      <c r="H4" s="4"/>
    </row>
    <row r="5" spans="1:8" ht="12.75" customHeight="1">
      <c r="A5" s="127" t="s">
        <v>9</v>
      </c>
      <c r="B5" s="127" t="s">
        <v>10</v>
      </c>
      <c r="C5" s="127">
        <v>2019</v>
      </c>
      <c r="D5" s="127"/>
      <c r="E5" s="127">
        <v>2020</v>
      </c>
      <c r="F5" s="127"/>
      <c r="G5" s="127" t="s">
        <v>12</v>
      </c>
      <c r="H5" s="128" t="s">
        <v>13</v>
      </c>
    </row>
    <row r="6" spans="1:8" ht="12.75" customHeight="1">
      <c r="A6" s="129" t="s">
        <v>16</v>
      </c>
      <c r="B6" s="129" t="s">
        <v>20</v>
      </c>
      <c r="C6" s="130"/>
      <c r="D6" s="130"/>
      <c r="E6" s="130"/>
      <c r="F6" s="130"/>
      <c r="G6" s="130"/>
      <c r="H6" s="131"/>
    </row>
    <row r="7" spans="1:8" ht="12.75" customHeight="1">
      <c r="A7" s="130" t="s">
        <v>22</v>
      </c>
      <c r="B7" s="130" t="s">
        <v>23</v>
      </c>
      <c r="C7" s="132"/>
      <c r="D7" s="132"/>
      <c r="E7" s="132"/>
      <c r="F7" s="132"/>
      <c r="G7" s="132"/>
      <c r="H7" s="133"/>
    </row>
    <row r="8" spans="1:10" ht="12.75" customHeight="1">
      <c r="A8" s="134">
        <v>1</v>
      </c>
      <c r="B8" s="134" t="s">
        <v>30</v>
      </c>
      <c r="C8" s="135">
        <f>'presupuesto gasto 2020'!D40+'presupuesto gasto 2020'!D41+'presupuesto gasto 2020'!D42+'presupuesto gasto 2020'!D43+'presupuesto gasto 2020'!D44+'presupuesto gasto 2020'!D45+'presupuesto gasto 2020'!D46+'presupuesto gasto 2020'!D47+'presupuesto gasto 2020'!D101+'presupuesto gasto 2020'!D102+'presupuesto gasto 2020'!D103+'presupuesto gasto 2020'!D104+'presupuesto gasto 2020'!D105+'presupuesto gasto 2020'!D112+'presupuesto gasto 2020'!D113</f>
        <v>6867565.939999999</v>
      </c>
      <c r="D8" s="136">
        <f>C8/C19</f>
        <v>0.7249910257160056</v>
      </c>
      <c r="E8" s="135">
        <f>'presupuesto gasto 2020'!E40+'presupuesto gasto 2020'!E41+'presupuesto gasto 2020'!E42+'presupuesto gasto 2020'!E43+'presupuesto gasto 2020'!E46+'presupuesto gasto 2020'!E47+'presupuesto gasto 2020'!E48+'presupuesto gasto 2020'!E49+'presupuesto gasto 2020'!E50+'presupuesto gasto 2020'!E51+'presupuesto gasto 2020'!E52+'presupuesto gasto 2020'!E53+'presupuesto gasto 2020'!E54</f>
        <v>7054057.120000002</v>
      </c>
      <c r="F8" s="136">
        <f>E8/E19</f>
        <v>0.7178701634347336</v>
      </c>
      <c r="G8" s="136">
        <f>H8/C8</f>
        <v>0.027155353385657256</v>
      </c>
      <c r="H8" s="135">
        <f>E8-C8</f>
        <v>186491.18000000343</v>
      </c>
      <c r="I8" s="88"/>
      <c r="J8" s="9"/>
    </row>
    <row r="9" spans="1:9" ht="12.75" customHeight="1">
      <c r="A9" s="132">
        <v>2</v>
      </c>
      <c r="B9" s="132" t="s">
        <v>33</v>
      </c>
      <c r="C9" s="133">
        <f>+SUM('presupuesto gasto 2020'!D20:D24)+SUM('presupuesto gasto 2020'!D55:D90)</f>
        <v>2010916.06</v>
      </c>
      <c r="D9" s="137">
        <f>C9/C19</f>
        <v>0.21228716399746558</v>
      </c>
      <c r="E9" s="133">
        <f>+SUM('presupuesto gasto 2020'!E20:E24)+SUM('presupuesto gasto 2020'!E55:E90)</f>
        <v>2123089.88</v>
      </c>
      <c r="F9" s="137">
        <f>E9/E19</f>
        <v>0.21606046750330662</v>
      </c>
      <c r="G9" s="137">
        <f>H9/C9</f>
        <v>0.055782447726833426</v>
      </c>
      <c r="H9" s="133">
        <f>E9-C9</f>
        <v>112173.81999999983</v>
      </c>
      <c r="I9" s="88"/>
    </row>
    <row r="10" spans="1:9" ht="12.75" customHeight="1">
      <c r="A10" s="132">
        <v>3</v>
      </c>
      <c r="B10" s="132" t="s">
        <v>34</v>
      </c>
      <c r="C10" s="133">
        <f>'presupuesto gasto 2020'!D12+'presupuesto gasto 2020'!D91</f>
        <v>55050</v>
      </c>
      <c r="D10" s="137">
        <f>C10/C19</f>
        <v>0.0058114849299380905</v>
      </c>
      <c r="E10" s="133">
        <f>'presupuesto gasto 2020'!E12+'presupuesto gasto 2020'!E91</f>
        <v>85050</v>
      </c>
      <c r="F10" s="137">
        <f>E10/E19</f>
        <v>0.008655282536204368</v>
      </c>
      <c r="G10" s="137">
        <f>H10/C10</f>
        <v>0.5449591280653951</v>
      </c>
      <c r="H10" s="133">
        <f>E10-C10</f>
        <v>30000</v>
      </c>
      <c r="I10" s="88"/>
    </row>
    <row r="11" spans="1:10" ht="12.75" customHeight="1">
      <c r="A11" s="132">
        <v>5</v>
      </c>
      <c r="B11" s="132" t="s">
        <v>35</v>
      </c>
      <c r="C11" s="133">
        <f>'presupuesto gasto 2020'!D32</f>
        <v>354000</v>
      </c>
      <c r="D11" s="137">
        <f>C11/C19</f>
        <v>0.03737085677017409</v>
      </c>
      <c r="E11" s="133">
        <f>'presupuesto gasto 2020'!E35</f>
        <v>341082</v>
      </c>
      <c r="F11" s="137">
        <f>E11/E19</f>
        <v>0.03471088863037811</v>
      </c>
      <c r="G11" s="137">
        <f>H11/C11</f>
        <v>-0.03649152542372881</v>
      </c>
      <c r="H11" s="133">
        <f>E11-C11</f>
        <v>-12918</v>
      </c>
      <c r="I11" s="88"/>
      <c r="J11" s="9"/>
    </row>
    <row r="12" spans="1:9" ht="12.75" customHeight="1" hidden="1">
      <c r="A12" s="132"/>
      <c r="B12" s="130"/>
      <c r="C12" s="133"/>
      <c r="D12" s="137"/>
      <c r="E12" s="133"/>
      <c r="F12" s="137"/>
      <c r="G12" s="137"/>
      <c r="H12" s="133"/>
      <c r="I12" s="88"/>
    </row>
    <row r="13" spans="1:9" ht="12.75" customHeight="1" hidden="1">
      <c r="A13" s="130" t="s">
        <v>36</v>
      </c>
      <c r="B13" s="130" t="s">
        <v>37</v>
      </c>
      <c r="C13" s="133"/>
      <c r="D13" s="137"/>
      <c r="E13" s="133"/>
      <c r="F13" s="137"/>
      <c r="G13" s="137"/>
      <c r="H13" s="133"/>
      <c r="I13" s="88"/>
    </row>
    <row r="14" spans="1:9" ht="12.75" customHeight="1">
      <c r="A14" s="132">
        <v>6</v>
      </c>
      <c r="B14" s="132" t="s">
        <v>38</v>
      </c>
      <c r="C14" s="133">
        <f>+SUM('presupuesto gasto 2020'!D14)+SUM('presupuesto gasto 2020'!D25)+SUM('presupuesto gasto 2020'!D92:D95)</f>
        <v>161050</v>
      </c>
      <c r="D14" s="137">
        <f>C14/C19</f>
        <v>0.01700162848258909</v>
      </c>
      <c r="E14" s="133">
        <f>+SUM('presupuesto gasto 2020'!E25)+SUM('presupuesto gasto 2020'!E92:E95)</f>
        <v>199050</v>
      </c>
      <c r="F14" s="137">
        <f>E14/E19</f>
        <v>0.020256719445402464</v>
      </c>
      <c r="G14" s="137">
        <f>H14/C14</f>
        <v>0.23595156783607577</v>
      </c>
      <c r="H14" s="133">
        <f>E14-C14</f>
        <v>38000</v>
      </c>
      <c r="I14" s="88"/>
    </row>
    <row r="15" spans="1:9" ht="12.75" customHeight="1" hidden="1">
      <c r="A15" s="132">
        <v>7</v>
      </c>
      <c r="B15" s="132" t="s">
        <v>40</v>
      </c>
      <c r="C15" s="133">
        <f>'presupuesto gasto 2020'!D121</f>
        <v>0</v>
      </c>
      <c r="D15" s="137">
        <f>C15/C19</f>
        <v>0</v>
      </c>
      <c r="E15" s="133">
        <v>0</v>
      </c>
      <c r="F15" s="137">
        <f>E15/E19</f>
        <v>0</v>
      </c>
      <c r="G15" s="137"/>
      <c r="H15" s="133">
        <f>E15-C15</f>
        <v>0</v>
      </c>
      <c r="I15" s="88"/>
    </row>
    <row r="16" spans="1:9" ht="12.75" customHeight="1" hidden="1">
      <c r="A16" s="129" t="s">
        <v>43</v>
      </c>
      <c r="B16" s="129" t="s">
        <v>44</v>
      </c>
      <c r="C16" s="133"/>
      <c r="D16" s="137"/>
      <c r="E16" s="133"/>
      <c r="F16" s="137"/>
      <c r="G16" s="137"/>
      <c r="H16" s="133"/>
      <c r="I16" s="88"/>
    </row>
    <row r="17" spans="1:9" ht="12.75" customHeight="1">
      <c r="A17" s="132">
        <v>8</v>
      </c>
      <c r="B17" s="132" t="s">
        <v>45</v>
      </c>
      <c r="C17" s="133">
        <f>'presupuesto gasto 2020'!D96</f>
        <v>24040</v>
      </c>
      <c r="D17" s="137">
        <f>C17/C19</f>
        <v>0.0025378401038276418</v>
      </c>
      <c r="E17" s="133">
        <f>'presupuesto gasto 2020'!E96</f>
        <v>24040</v>
      </c>
      <c r="F17" s="137">
        <f>E17/E19</f>
        <v>0.0024464784499747564</v>
      </c>
      <c r="G17" s="137">
        <f>H17/C17</f>
        <v>0</v>
      </c>
      <c r="H17" s="133">
        <f>E17-C17</f>
        <v>0</v>
      </c>
      <c r="I17" s="88"/>
    </row>
    <row r="18" spans="1:9" ht="12.75" customHeight="1" hidden="1">
      <c r="A18" s="138">
        <v>9</v>
      </c>
      <c r="B18" s="138" t="s">
        <v>47</v>
      </c>
      <c r="C18" s="133">
        <v>0</v>
      </c>
      <c r="D18" s="137">
        <f>C18/C19</f>
        <v>0</v>
      </c>
      <c r="E18" s="133">
        <v>0</v>
      </c>
      <c r="F18" s="137">
        <f>E18/E19</f>
        <v>0</v>
      </c>
      <c r="G18" s="137"/>
      <c r="H18" s="133">
        <f>E18-C18</f>
        <v>0</v>
      </c>
      <c r="I18" s="88"/>
    </row>
    <row r="19" spans="1:10" ht="13.5" customHeight="1">
      <c r="A19" s="138"/>
      <c r="B19" s="139" t="s">
        <v>50</v>
      </c>
      <c r="C19" s="140">
        <f>C8+C9+C10+C11+C14+C17</f>
        <v>9472621.999999998</v>
      </c>
      <c r="D19" s="141">
        <f>SUM(D8:D18)</f>
        <v>1.0000000000000002</v>
      </c>
      <c r="E19" s="140">
        <f>E8+E9+E10+E11+E14+E15+E17+E18</f>
        <v>9826369.000000002</v>
      </c>
      <c r="F19" s="141">
        <f>SUM(F8:F18)</f>
        <v>1</v>
      </c>
      <c r="G19" s="141">
        <f>H19/C19</f>
        <v>0.03734414821999693</v>
      </c>
      <c r="H19" s="140">
        <f>E19-C19</f>
        <v>353747.0000000037</v>
      </c>
      <c r="I19" s="88"/>
      <c r="J19" s="36"/>
    </row>
    <row r="20" ht="13.5" customHeight="1">
      <c r="K20" s="9"/>
    </row>
    <row r="21" spans="1:11" ht="12.75" customHeight="1">
      <c r="A21" s="142"/>
      <c r="B21" s="142"/>
      <c r="C21" s="143">
        <v>2019</v>
      </c>
      <c r="D21" s="143"/>
      <c r="E21" s="143">
        <v>2020</v>
      </c>
      <c r="K21" s="9"/>
    </row>
    <row r="22" spans="1:5" ht="12.75" customHeight="1">
      <c r="A22" s="144" t="s">
        <v>16</v>
      </c>
      <c r="B22" s="144" t="s">
        <v>57</v>
      </c>
      <c r="C22" s="133">
        <f>C8+C9+C10+C11+C14+C15</f>
        <v>9448581.999999998</v>
      </c>
      <c r="D22" s="132"/>
      <c r="E22" s="133">
        <f>E8+E9+E10+E11+E14+E15</f>
        <v>9802329.000000002</v>
      </c>
    </row>
    <row r="23" spans="1:11" ht="12.75" customHeight="1">
      <c r="A23" s="144" t="s">
        <v>22</v>
      </c>
      <c r="B23" s="144" t="s">
        <v>59</v>
      </c>
      <c r="C23" s="133">
        <f>C8+C9+C10+C11</f>
        <v>9287531.999999998</v>
      </c>
      <c r="D23" s="132"/>
      <c r="E23" s="133">
        <f>E8+E9+E10+E11</f>
        <v>9603279.000000002</v>
      </c>
      <c r="K23" s="36"/>
    </row>
    <row r="24" spans="1:5" ht="12.75" customHeight="1">
      <c r="A24" s="144" t="s">
        <v>36</v>
      </c>
      <c r="B24" s="144" t="s">
        <v>61</v>
      </c>
      <c r="C24" s="133">
        <f>C14+C15</f>
        <v>161050</v>
      </c>
      <c r="D24" s="132"/>
      <c r="E24" s="133">
        <f>E14+E15</f>
        <v>199050</v>
      </c>
    </row>
    <row r="25" spans="1:5" ht="12.75" customHeight="1">
      <c r="A25" s="144"/>
      <c r="B25" s="144"/>
      <c r="C25" s="132"/>
      <c r="D25" s="132"/>
      <c r="E25" s="132"/>
    </row>
    <row r="26" spans="1:9" ht="12.75" customHeight="1">
      <c r="A26" s="144" t="s">
        <v>43</v>
      </c>
      <c r="B26" s="144" t="s">
        <v>62</v>
      </c>
      <c r="C26" s="133">
        <f>C17+C18</f>
        <v>24040</v>
      </c>
      <c r="D26" s="132"/>
      <c r="E26" s="133">
        <f>E17+E18</f>
        <v>24040</v>
      </c>
      <c r="I26" s="9"/>
    </row>
    <row r="27" spans="1:5" ht="12.75" customHeight="1">
      <c r="A27" s="144"/>
      <c r="B27" s="144"/>
      <c r="C27" s="132"/>
      <c r="D27" s="132"/>
      <c r="E27" s="132"/>
    </row>
    <row r="28" spans="1:5" ht="13.5" customHeight="1">
      <c r="A28" s="143" t="s">
        <v>50</v>
      </c>
      <c r="B28" s="143"/>
      <c r="C28" s="140">
        <f>C22+C26</f>
        <v>9472621.999999998</v>
      </c>
      <c r="D28" s="145"/>
      <c r="E28" s="140">
        <f>E22+E26</f>
        <v>9826369.000000002</v>
      </c>
    </row>
    <row r="29" ht="12.75" customHeight="1"/>
    <row r="30" ht="12.75" customHeight="1"/>
    <row r="31" ht="12.75" customHeight="1"/>
    <row r="32" spans="3:5" ht="12.75" customHeight="1">
      <c r="C32" s="9"/>
      <c r="E32" s="9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5" sqref="A5:E5"/>
    </sheetView>
  </sheetViews>
  <sheetFormatPr defaultColWidth="14.421875" defaultRowHeight="15" customHeight="1"/>
  <cols>
    <col min="1" max="1" width="50.7109375" style="0" customWidth="1"/>
    <col min="2" max="2" width="13.28125" style="0" customWidth="1"/>
    <col min="3" max="4" width="13.7109375" style="0" customWidth="1"/>
    <col min="5" max="26" width="10.00390625" style="0" customWidth="1"/>
  </cols>
  <sheetData>
    <row r="1" ht="12.75" customHeight="1">
      <c r="A1" s="1" t="s">
        <v>1</v>
      </c>
    </row>
    <row r="2" ht="12.75" customHeight="1"/>
    <row r="3" ht="12.75" customHeight="1">
      <c r="A3" t="s">
        <v>2</v>
      </c>
    </row>
    <row r="4" ht="13.5" customHeight="1"/>
    <row r="5" spans="1:5" ht="26.25" customHeight="1">
      <c r="A5" s="111" t="s">
        <v>3</v>
      </c>
      <c r="B5" s="111" t="s">
        <v>295</v>
      </c>
      <c r="C5" s="112" t="s">
        <v>0</v>
      </c>
      <c r="D5" s="113" t="s">
        <v>4</v>
      </c>
      <c r="E5" s="114" t="s">
        <v>5</v>
      </c>
    </row>
    <row r="6" spans="1:5" ht="12.75" customHeight="1">
      <c r="A6" s="3" t="s">
        <v>6</v>
      </c>
      <c r="B6" s="7">
        <f>CAPITULOS!E8</f>
        <v>7054057.120000002</v>
      </c>
      <c r="C6" s="10">
        <f>CAPITULOS!C8</f>
        <v>6867565.939999999</v>
      </c>
      <c r="D6" s="13">
        <f aca="true" t="shared" si="0" ref="D6:D12">B6-C6</f>
        <v>186491.18000000343</v>
      </c>
      <c r="E6" s="15">
        <f aca="true" t="shared" si="1" ref="E6:E12">D6/C6</f>
        <v>0.027155353385657256</v>
      </c>
    </row>
    <row r="7" spans="1:5" ht="12.75" customHeight="1">
      <c r="A7" s="17" t="s">
        <v>18</v>
      </c>
      <c r="B7" s="20">
        <f>CAPITULOS!E9</f>
        <v>2123089.88</v>
      </c>
      <c r="C7" s="22">
        <f>CAPITULOS!C9</f>
        <v>2010916.06</v>
      </c>
      <c r="D7" s="9">
        <f t="shared" si="0"/>
        <v>112173.81999999983</v>
      </c>
      <c r="E7" s="25">
        <f t="shared" si="1"/>
        <v>0.055782447726833426</v>
      </c>
    </row>
    <row r="8" spans="1:5" ht="12.75" customHeight="1">
      <c r="A8" s="17" t="s">
        <v>25</v>
      </c>
      <c r="B8" s="20">
        <f>CAPITULOS!E10</f>
        <v>85050</v>
      </c>
      <c r="C8" s="22">
        <f>CAPITULOS!C10</f>
        <v>55050</v>
      </c>
      <c r="D8" s="9">
        <f t="shared" si="0"/>
        <v>30000</v>
      </c>
      <c r="E8" s="25">
        <f t="shared" si="1"/>
        <v>0.5449591280653951</v>
      </c>
    </row>
    <row r="9" spans="1:5" ht="12.75" customHeight="1">
      <c r="A9" s="17" t="s">
        <v>26</v>
      </c>
      <c r="B9" s="20">
        <f>CAPITULOS!E11</f>
        <v>341082</v>
      </c>
      <c r="C9" s="22">
        <f>CAPITULOS!C11</f>
        <v>354000</v>
      </c>
      <c r="D9" s="9">
        <f t="shared" si="0"/>
        <v>-12918</v>
      </c>
      <c r="E9" s="25">
        <f t="shared" si="1"/>
        <v>-0.03649152542372881</v>
      </c>
    </row>
    <row r="10" spans="1:5" ht="12.75" customHeight="1">
      <c r="A10" s="17" t="s">
        <v>27</v>
      </c>
      <c r="B10" s="20">
        <f>CAPITULOS!E14</f>
        <v>199050</v>
      </c>
      <c r="C10" s="22">
        <f>CAPITULOS!C14</f>
        <v>161050</v>
      </c>
      <c r="D10" s="9">
        <f t="shared" si="0"/>
        <v>38000</v>
      </c>
      <c r="E10" s="25">
        <f t="shared" si="1"/>
        <v>0.23595156783607577</v>
      </c>
    </row>
    <row r="11" spans="1:5" ht="12.75" customHeight="1">
      <c r="A11" s="17" t="s">
        <v>29</v>
      </c>
      <c r="B11" s="20">
        <f>CAPITULOS!E17</f>
        <v>24040</v>
      </c>
      <c r="C11" s="22">
        <f>CAPITULOS!C17</f>
        <v>24040</v>
      </c>
      <c r="D11" s="9">
        <f t="shared" si="0"/>
        <v>0</v>
      </c>
      <c r="E11" s="25">
        <f t="shared" si="1"/>
        <v>0</v>
      </c>
    </row>
    <row r="12" spans="1:5" ht="13.5" customHeight="1">
      <c r="A12" s="29" t="s">
        <v>31</v>
      </c>
      <c r="B12" s="30">
        <f>SUM(B6:B11)</f>
        <v>9826369.000000002</v>
      </c>
      <c r="C12" s="31">
        <f>SUM(C6:C11)</f>
        <v>9472621.999999998</v>
      </c>
      <c r="D12" s="32">
        <f t="shared" si="0"/>
        <v>353747.0000000037</v>
      </c>
      <c r="E12" s="33">
        <f t="shared" si="1"/>
        <v>0.03734414821999693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C18" sqref="C18"/>
    </sheetView>
  </sheetViews>
  <sheetFormatPr defaultColWidth="14.421875" defaultRowHeight="15" customHeight="1"/>
  <cols>
    <col min="1" max="1" width="54.28125" style="0" customWidth="1"/>
    <col min="2" max="2" width="13.140625" style="0" customWidth="1"/>
    <col min="3" max="3" width="14.7109375" style="0" customWidth="1"/>
    <col min="4" max="4" width="13.7109375" style="0" customWidth="1"/>
    <col min="5" max="26" width="10.00390625" style="0" customWidth="1"/>
  </cols>
  <sheetData>
    <row r="1" ht="12.75" customHeight="1">
      <c r="A1" s="1" t="s">
        <v>1</v>
      </c>
    </row>
    <row r="2" ht="12.75" customHeight="1"/>
    <row r="3" ht="12.75" customHeight="1">
      <c r="A3" t="s">
        <v>111</v>
      </c>
    </row>
    <row r="4" ht="13.5" customHeight="1"/>
    <row r="5" spans="1:26" ht="30" customHeight="1">
      <c r="A5" s="111" t="s">
        <v>112</v>
      </c>
      <c r="B5" s="111" t="s">
        <v>295</v>
      </c>
      <c r="C5" s="112" t="s">
        <v>0</v>
      </c>
      <c r="D5" s="113" t="s">
        <v>4</v>
      </c>
      <c r="E5" s="114" t="s">
        <v>5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5" ht="12.75" customHeight="1">
      <c r="A6" s="3" t="s">
        <v>116</v>
      </c>
      <c r="B6" s="7">
        <f>'presupuesto gasto 2020'!E12</f>
        <v>25050</v>
      </c>
      <c r="C6" s="7">
        <f>'presupuesto gasto 2020'!D12</f>
        <v>25050</v>
      </c>
      <c r="D6" s="13">
        <f>B6-C6</f>
        <v>0</v>
      </c>
      <c r="E6" s="15">
        <f>D6/C6</f>
        <v>0</v>
      </c>
    </row>
    <row r="7" spans="1:5" ht="12.75" customHeight="1">
      <c r="A7" s="17" t="s">
        <v>124</v>
      </c>
      <c r="B7" s="20">
        <f>'presupuesto gasto 2020'!E109+'presupuesto gasto 2020'!E118</f>
        <v>0</v>
      </c>
      <c r="C7" s="20">
        <f>'presupuesto gasto 2020'!D109+'presupuesto gasto 2020'!D118</f>
        <v>140031.41999999998</v>
      </c>
      <c r="D7" s="9">
        <f>B7-C7</f>
        <v>-140031.41999999998</v>
      </c>
      <c r="E7" s="25">
        <f>D7/C7</f>
        <v>-1</v>
      </c>
    </row>
    <row r="8" spans="1:5" ht="12.75" customHeight="1">
      <c r="A8" s="17" t="s">
        <v>126</v>
      </c>
      <c r="B8" s="20">
        <f>'presupuesto gasto 2020'!E17</f>
        <v>0</v>
      </c>
      <c r="C8" s="22">
        <v>0</v>
      </c>
      <c r="D8" s="9">
        <f>B8-C8</f>
        <v>0</v>
      </c>
      <c r="E8" s="25"/>
    </row>
    <row r="9" spans="1:5" ht="12.75" customHeight="1">
      <c r="A9" s="17" t="s">
        <v>127</v>
      </c>
      <c r="B9" s="20">
        <f>'presupuesto gasto 2020'!E28+'presupuesto gasto 2020'!E35+'presupuesto gasto 2020'!E99</f>
        <v>9801319.000000002</v>
      </c>
      <c r="C9" s="20">
        <f>'presupuesto gasto 2020'!D28+'presupuesto gasto 2020'!D35+'presupuesto gasto 2020'!D99</f>
        <v>9307540.579999998</v>
      </c>
      <c r="D9" s="9">
        <f>B9-C9</f>
        <v>493778.42000000365</v>
      </c>
      <c r="E9" s="25">
        <f>D9/C9</f>
        <v>0.05305143885819123</v>
      </c>
    </row>
    <row r="10" spans="1:5" ht="13.5" customHeight="1">
      <c r="A10" s="29" t="s">
        <v>31</v>
      </c>
      <c r="B10" s="30">
        <f>SUM(B6:B9)</f>
        <v>9826369.000000002</v>
      </c>
      <c r="C10" s="31">
        <f>SUM(C6:C9)</f>
        <v>9472621.999999998</v>
      </c>
      <c r="D10" s="32">
        <f>B10-C10</f>
        <v>353747.0000000037</v>
      </c>
      <c r="E10" s="33">
        <f>D10/C10</f>
        <v>0.03734414821999693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11" sqref="B11"/>
    </sheetView>
  </sheetViews>
  <sheetFormatPr defaultColWidth="14.421875" defaultRowHeight="15" customHeight="1"/>
  <cols>
    <col min="1" max="1" width="56.7109375" style="0" customWidth="1"/>
    <col min="2" max="2" width="13.8515625" style="0" customWidth="1"/>
    <col min="3" max="3" width="14.28125" style="0" customWidth="1"/>
    <col min="4" max="4" width="13.8515625" style="0" customWidth="1"/>
    <col min="5" max="6" width="10.00390625" style="0" customWidth="1"/>
    <col min="7" max="7" width="12.57421875" style="0" customWidth="1"/>
    <col min="8" max="26" width="10.00390625" style="0" customWidth="1"/>
  </cols>
  <sheetData>
    <row r="1" ht="12.75" customHeight="1">
      <c r="A1" s="1" t="s">
        <v>1</v>
      </c>
    </row>
    <row r="2" ht="12.75" customHeight="1"/>
    <row r="3" ht="12.75" customHeight="1">
      <c r="A3" t="s">
        <v>73</v>
      </c>
    </row>
    <row r="4" ht="13.5" customHeight="1"/>
    <row r="5" spans="1:5" ht="26.25" customHeight="1">
      <c r="A5" s="111" t="s">
        <v>74</v>
      </c>
      <c r="B5" s="111" t="s">
        <v>295</v>
      </c>
      <c r="C5" s="112" t="s">
        <v>0</v>
      </c>
      <c r="D5" s="113" t="s">
        <v>4</v>
      </c>
      <c r="E5" s="114" t="s">
        <v>5</v>
      </c>
    </row>
    <row r="6" spans="1:5" ht="12.75" customHeight="1">
      <c r="A6" s="3" t="s">
        <v>75</v>
      </c>
      <c r="B6" s="7">
        <f>ARTICULOS!B70</f>
        <v>0</v>
      </c>
      <c r="C6" s="10">
        <v>0</v>
      </c>
      <c r="D6" s="13">
        <f aca="true" t="shared" si="0" ref="D6:D23">B6-C6</f>
        <v>0</v>
      </c>
      <c r="E6" s="15"/>
    </row>
    <row r="7" spans="1:5" ht="12.75" customHeight="1">
      <c r="A7" s="17" t="s">
        <v>79</v>
      </c>
      <c r="B7" s="20">
        <f>'presupuesto gasto 2020'!E40+'presupuesto gasto 2020'!E41+'presupuesto gasto 2020'!E42</f>
        <v>4973438.3100000005</v>
      </c>
      <c r="C7" s="20">
        <f>'presupuesto gasto 2020'!D40+'presupuesto gasto 2020'!D41+'presupuesto gasto 2020'!D42</f>
        <v>4803864.319999999</v>
      </c>
      <c r="D7" s="9">
        <f t="shared" si="0"/>
        <v>169573.99000000115</v>
      </c>
      <c r="E7" s="25">
        <f aca="true" t="shared" si="1" ref="E7:E15">D7/C7</f>
        <v>0.03529949613564464</v>
      </c>
    </row>
    <row r="8" spans="1:7" ht="12.75" customHeight="1">
      <c r="A8" s="17" t="s">
        <v>82</v>
      </c>
      <c r="B8" s="20">
        <f>'presupuesto gasto 2020'!E43+'presupuesto gasto 2020'!E44+'presupuesto gasto 2020'!E45</f>
        <v>53785.66</v>
      </c>
      <c r="C8" s="20">
        <f>'presupuesto gasto 2020'!D43+'presupuesto gasto 2020'!D44+'presupuesto gasto 2020'!D45</f>
        <v>74623.35</v>
      </c>
      <c r="D8" s="9">
        <f t="shared" si="0"/>
        <v>-20837.690000000002</v>
      </c>
      <c r="E8" s="25">
        <f t="shared" si="1"/>
        <v>-0.279238200911645</v>
      </c>
      <c r="G8" s="87"/>
    </row>
    <row r="9" spans="1:5" ht="12.75" customHeight="1">
      <c r="A9" s="17" t="s">
        <v>83</v>
      </c>
      <c r="B9" s="20">
        <f>'presupuesto gasto 2020'!E46</f>
        <v>456165.42</v>
      </c>
      <c r="C9" s="20">
        <f>'presupuesto gasto 2020'!D46</f>
        <v>445039.43</v>
      </c>
      <c r="D9" s="9">
        <f t="shared" si="0"/>
        <v>11125.98999999999</v>
      </c>
      <c r="E9" s="25">
        <f t="shared" si="1"/>
        <v>0.025000009549715606</v>
      </c>
    </row>
    <row r="10" spans="1:5" ht="12.75" customHeight="1">
      <c r="A10" s="17" t="s">
        <v>85</v>
      </c>
      <c r="B10" s="20">
        <f>'presupuesto gasto 2020'!E47+'presupuesto gasto 2020'!E48+'presupuesto gasto 2020'!E49+'presupuesto gasto 2020'!E50+'presupuesto gasto 2020'!E51+'presupuesto gasto 2020'!E52+'presupuesto gasto 2020'!E53+'presupuesto gasto 2020'!E54</f>
        <v>1570667.7300000002</v>
      </c>
      <c r="C10" s="20">
        <f>'presupuesto gasto 2020'!D47+'presupuesto gasto 2020'!D109+'presupuesto gasto 2020'!D112+'presupuesto gasto 2020'!D113</f>
        <v>1544038.84</v>
      </c>
      <c r="D10" s="9">
        <f t="shared" si="0"/>
        <v>26628.89000000013</v>
      </c>
      <c r="E10" s="25">
        <f t="shared" si="1"/>
        <v>0.017246256577328152</v>
      </c>
    </row>
    <row r="11" spans="1:5" ht="12.75" customHeight="1">
      <c r="A11" s="17" t="s">
        <v>88</v>
      </c>
      <c r="B11" s="20">
        <f>'presupuesto gasto 2020'!E56+'presupuesto gasto 2020'!E55</f>
        <v>14259.88</v>
      </c>
      <c r="C11" s="20">
        <f>'presupuesto gasto 2020'!D56+'presupuesto gasto 2020'!D55</f>
        <v>8120.19</v>
      </c>
      <c r="D11" s="9">
        <f t="shared" si="0"/>
        <v>6139.69</v>
      </c>
      <c r="E11" s="25">
        <f t="shared" si="1"/>
        <v>0.7561017660916801</v>
      </c>
    </row>
    <row r="12" spans="1:5" ht="12.75" customHeight="1">
      <c r="A12" s="17" t="s">
        <v>91</v>
      </c>
      <c r="B12" s="20">
        <f>'presupuesto gasto 2020'!E58+'presupuesto gasto 2020'!E60+'presupuesto gasto 2020'!E61+'presupuesto gasto 2020'!E62+'presupuesto gasto 2020'!E57+'presupuesto gasto 2020'!E59</f>
        <v>83150</v>
      </c>
      <c r="C12" s="20">
        <f>'presupuesto gasto 2020'!D58+'presupuesto gasto 2020'!D60+'presupuesto gasto 2020'!D61+'presupuesto gasto 2020'!D62+'presupuesto gasto 2020'!D57+'presupuesto gasto 2020'!D59</f>
        <v>164150</v>
      </c>
      <c r="D12" s="9">
        <f t="shared" si="0"/>
        <v>-81000</v>
      </c>
      <c r="E12" s="25">
        <f t="shared" si="1"/>
        <v>-0.4934511117879988</v>
      </c>
    </row>
    <row r="13" spans="1:5" ht="12.75" customHeight="1">
      <c r="A13" s="17" t="s">
        <v>95</v>
      </c>
      <c r="B13" s="20">
        <f>'presupuesto gasto 2020'!E20+'presupuesto gasto 2020'!E21+SUM('presupuesto gasto 2020'!E63:E87)</f>
        <v>1886480</v>
      </c>
      <c r="C13" s="20">
        <f>'presupuesto gasto 2020'!D20+'presupuesto gasto 2020'!D21+SUM('presupuesto gasto 2020'!D63:D87)</f>
        <v>1671445.87</v>
      </c>
      <c r="D13" s="9">
        <f t="shared" si="0"/>
        <v>215034.1299999999</v>
      </c>
      <c r="E13" s="25">
        <f t="shared" si="1"/>
        <v>0.12865156680186113</v>
      </c>
    </row>
    <row r="14" spans="1:5" ht="12.75" customHeight="1">
      <c r="A14" s="17" t="s">
        <v>97</v>
      </c>
      <c r="B14" s="20">
        <f>'presupuesto gasto 2020'!E22+'presupuesto gasto 2020'!E23+'presupuesto gasto 2020'!E24+'presupuesto gasto 2020'!E88+'presupuesto gasto 2020'!E89</f>
        <v>124200</v>
      </c>
      <c r="C14" s="20">
        <f>'presupuesto gasto 2020'!D22+'presupuesto gasto 2020'!D23+'presupuesto gasto 2020'!D24+'presupuesto gasto 2020'!D88+'presupuesto gasto 2020'!D89</f>
        <v>134200</v>
      </c>
      <c r="D14" s="9">
        <f t="shared" si="0"/>
        <v>-10000</v>
      </c>
      <c r="E14" s="25">
        <f t="shared" si="1"/>
        <v>-0.07451564828614009</v>
      </c>
    </row>
    <row r="15" spans="1:5" ht="12.75" customHeight="1">
      <c r="A15" s="17" t="s">
        <v>101</v>
      </c>
      <c r="B15" s="20">
        <f>'presupuesto gasto 2020'!E90</f>
        <v>15000</v>
      </c>
      <c r="C15" s="20">
        <f>'presupuesto gasto 2020'!D90</f>
        <v>33000</v>
      </c>
      <c r="D15" s="9">
        <f t="shared" si="0"/>
        <v>-18000</v>
      </c>
      <c r="E15" s="25">
        <f t="shared" si="1"/>
        <v>-0.5454545454545454</v>
      </c>
    </row>
    <row r="16" spans="1:5" ht="12.75" customHeight="1">
      <c r="A16" s="17" t="s">
        <v>103</v>
      </c>
      <c r="B16" s="20">
        <v>0</v>
      </c>
      <c r="C16" s="22">
        <v>0</v>
      </c>
      <c r="D16" s="9">
        <f t="shared" si="0"/>
        <v>0</v>
      </c>
      <c r="E16" s="25"/>
    </row>
    <row r="17" spans="1:5" ht="12.75" customHeight="1">
      <c r="A17" s="17" t="s">
        <v>105</v>
      </c>
      <c r="B17" s="20">
        <f>'presupuesto gasto 2020'!E12</f>
        <v>25050</v>
      </c>
      <c r="C17" s="20">
        <f>'presupuesto gasto 2020'!D12</f>
        <v>25050</v>
      </c>
      <c r="D17" s="9">
        <f t="shared" si="0"/>
        <v>0</v>
      </c>
      <c r="E17" s="25">
        <f aca="true" t="shared" si="2" ref="E17:E23">D17/C17</f>
        <v>0</v>
      </c>
    </row>
    <row r="18" spans="1:5" ht="12.75" customHeight="1">
      <c r="A18" s="17" t="s">
        <v>107</v>
      </c>
      <c r="B18" s="20">
        <f>'presupuesto gasto 2020'!E91</f>
        <v>60000</v>
      </c>
      <c r="C18" s="20">
        <f>'presupuesto gasto 2020'!D91</f>
        <v>30000</v>
      </c>
      <c r="D18" s="9">
        <f t="shared" si="0"/>
        <v>30000</v>
      </c>
      <c r="E18" s="25">
        <f t="shared" si="2"/>
        <v>1</v>
      </c>
    </row>
    <row r="19" spans="1:5" ht="12.75" customHeight="1">
      <c r="A19" s="17" t="s">
        <v>110</v>
      </c>
      <c r="B19" s="20">
        <f>'presupuesto gasto 2020'!E35</f>
        <v>341082</v>
      </c>
      <c r="C19" s="20">
        <f>'presupuesto gasto 2020'!D35</f>
        <v>354000</v>
      </c>
      <c r="D19" s="9">
        <f t="shared" si="0"/>
        <v>-12918</v>
      </c>
      <c r="E19" s="25">
        <f t="shared" si="2"/>
        <v>-0.03649152542372881</v>
      </c>
    </row>
    <row r="20" spans="1:5" ht="12.75" customHeight="1">
      <c r="A20" s="17" t="s">
        <v>113</v>
      </c>
      <c r="B20" s="20">
        <f>'presupuesto gasto 2020'!E14+'presupuesto gasto 2020'!E25+'presupuesto gasto 2020'!E92+'presupuesto gasto 2020'!E93+'presupuesto gasto 2020'!E94</f>
        <v>198550</v>
      </c>
      <c r="C20" s="20">
        <f>'presupuesto gasto 2020'!D14+'presupuesto gasto 2020'!D25+'presupuesto gasto 2020'!D92+'presupuesto gasto 2020'!D93+'presupuesto gasto 2020'!D94</f>
        <v>160050</v>
      </c>
      <c r="D20" s="9">
        <f t="shared" si="0"/>
        <v>38500</v>
      </c>
      <c r="E20" s="25">
        <f t="shared" si="2"/>
        <v>0.24054982817869416</v>
      </c>
    </row>
    <row r="21" spans="1:5" ht="12.75" customHeight="1">
      <c r="A21" s="17" t="s">
        <v>119</v>
      </c>
      <c r="B21" s="20">
        <f>'presupuesto gasto 2020'!E95</f>
        <v>500</v>
      </c>
      <c r="C21" s="20">
        <f>'presupuesto gasto 2020'!D95</f>
        <v>1000</v>
      </c>
      <c r="D21" s="9">
        <f t="shared" si="0"/>
        <v>-500</v>
      </c>
      <c r="E21" s="25">
        <f t="shared" si="2"/>
        <v>-0.5</v>
      </c>
    </row>
    <row r="22" spans="1:5" ht="12.75" customHeight="1">
      <c r="A22" s="17" t="s">
        <v>122</v>
      </c>
      <c r="B22" s="20">
        <f>'presupuesto gasto 2020'!E96</f>
        <v>24040</v>
      </c>
      <c r="C22" s="20">
        <f>'presupuesto gasto 2020'!D96</f>
        <v>24040</v>
      </c>
      <c r="D22" s="9">
        <f t="shared" si="0"/>
        <v>0</v>
      </c>
      <c r="E22" s="25">
        <f t="shared" si="2"/>
        <v>0</v>
      </c>
    </row>
    <row r="23" spans="1:5" ht="13.5" customHeight="1">
      <c r="A23" s="29" t="s">
        <v>31</v>
      </c>
      <c r="B23" s="30">
        <f>SUM(B6:B22)</f>
        <v>9826369</v>
      </c>
      <c r="C23" s="31">
        <f>SUM(C6:C22)</f>
        <v>9472622</v>
      </c>
      <c r="D23" s="32">
        <f t="shared" si="0"/>
        <v>353747</v>
      </c>
      <c r="E23" s="33">
        <f t="shared" si="2"/>
        <v>0.037344148219996535</v>
      </c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7" sqref="E7"/>
    </sheetView>
  </sheetViews>
  <sheetFormatPr defaultColWidth="14.421875" defaultRowHeight="15" customHeight="1"/>
  <cols>
    <col min="1" max="1" width="8.7109375" style="0" customWidth="1"/>
    <col min="2" max="2" width="47.28125" style="0" customWidth="1"/>
    <col min="3" max="3" width="18.140625" style="0" customWidth="1"/>
    <col min="4" max="26" width="10.00390625" style="0" customWidth="1"/>
  </cols>
  <sheetData>
    <row r="1" ht="12.75" customHeight="1">
      <c r="A1" s="1" t="s">
        <v>1</v>
      </c>
    </row>
    <row r="2" ht="12.75" customHeight="1"/>
    <row r="3" spans="1:3" ht="12.75" customHeight="1">
      <c r="A3" t="s">
        <v>134</v>
      </c>
      <c r="C3" s="85" t="s">
        <v>296</v>
      </c>
    </row>
    <row r="4" ht="13.5" customHeight="1"/>
    <row r="5" spans="1:3" ht="24.75" customHeight="1">
      <c r="A5" s="115" t="s">
        <v>135</v>
      </c>
      <c r="B5" s="115" t="s">
        <v>138</v>
      </c>
      <c r="C5" s="115" t="s">
        <v>139</v>
      </c>
    </row>
    <row r="6" spans="1:3" ht="12.75" customHeight="1">
      <c r="A6" s="42" t="s">
        <v>140</v>
      </c>
      <c r="B6" s="3" t="s">
        <v>32</v>
      </c>
      <c r="C6" s="7">
        <f>'presupuesto gasto 2020'!E12</f>
        <v>25050</v>
      </c>
    </row>
    <row r="7" spans="1:3" ht="12.75" customHeight="1">
      <c r="A7" s="44"/>
      <c r="B7" s="116" t="s">
        <v>143</v>
      </c>
      <c r="C7" s="117">
        <f>C6</f>
        <v>25050</v>
      </c>
    </row>
    <row r="8" spans="1:3" ht="12.75" customHeight="1">
      <c r="A8" s="44">
        <v>211</v>
      </c>
      <c r="B8" s="17" t="s">
        <v>150</v>
      </c>
      <c r="C8" s="20">
        <f>'presupuesto gasto 2020'!E118</f>
        <v>0</v>
      </c>
    </row>
    <row r="9" spans="1:3" ht="12.75" customHeight="1">
      <c r="A9" s="44">
        <v>221</v>
      </c>
      <c r="B9" s="47" t="s">
        <v>152</v>
      </c>
      <c r="C9" s="20">
        <f>'presupuesto gasto 2020'!E109</f>
        <v>0</v>
      </c>
    </row>
    <row r="10" spans="1:3" ht="12.75" customHeight="1">
      <c r="A10" s="44"/>
      <c r="B10" s="116" t="s">
        <v>154</v>
      </c>
      <c r="C10" s="117">
        <f>C8+C9</f>
        <v>0</v>
      </c>
    </row>
    <row r="11" spans="1:3" ht="12.75" customHeight="1">
      <c r="A11" s="44">
        <v>491</v>
      </c>
      <c r="B11" s="17" t="s">
        <v>42</v>
      </c>
      <c r="C11" s="20">
        <f>'presupuesto gasto 2020'!E17</f>
        <v>0</v>
      </c>
    </row>
    <row r="12" spans="1:3" ht="12.75" customHeight="1">
      <c r="A12" s="44"/>
      <c r="B12" s="116" t="s">
        <v>156</v>
      </c>
      <c r="C12" s="117">
        <f>C11</f>
        <v>0</v>
      </c>
    </row>
    <row r="13" spans="1:3" ht="12.75" customHeight="1">
      <c r="A13" s="44">
        <v>912</v>
      </c>
      <c r="B13" s="17" t="s">
        <v>157</v>
      </c>
      <c r="C13" s="20">
        <f>'presupuesto gasto 2020'!E28</f>
        <v>64356</v>
      </c>
    </row>
    <row r="14" spans="1:3" ht="12.75" customHeight="1">
      <c r="A14" s="44">
        <v>920</v>
      </c>
      <c r="B14" s="17" t="s">
        <v>159</v>
      </c>
      <c r="C14" s="20">
        <v>0</v>
      </c>
    </row>
    <row r="15" spans="1:3" ht="12.75" customHeight="1">
      <c r="A15" s="44">
        <v>929</v>
      </c>
      <c r="B15" s="51" t="s">
        <v>60</v>
      </c>
      <c r="C15" s="20">
        <f>'presupuesto gasto 2020'!E35</f>
        <v>341082</v>
      </c>
    </row>
    <row r="16" spans="1:3" ht="12.75" customHeight="1">
      <c r="A16" s="44">
        <v>932</v>
      </c>
      <c r="B16" s="17" t="s">
        <v>165</v>
      </c>
      <c r="C16" s="20">
        <f>'presupuesto gasto 2020'!E99</f>
        <v>9395881.000000002</v>
      </c>
    </row>
    <row r="17" spans="1:3" ht="12.75" customHeight="1">
      <c r="A17" s="44">
        <v>934</v>
      </c>
      <c r="B17" s="17" t="s">
        <v>166</v>
      </c>
      <c r="C17" s="20">
        <v>0</v>
      </c>
    </row>
    <row r="18" spans="1:3" ht="13.5" customHeight="1">
      <c r="A18" s="54"/>
      <c r="B18" s="118" t="s">
        <v>167</v>
      </c>
      <c r="C18" s="119">
        <f>C13+C14+C16+C17+C15</f>
        <v>9801319.000000002</v>
      </c>
    </row>
    <row r="19" spans="1:3" ht="13.5" customHeight="1">
      <c r="A19" s="55"/>
      <c r="B19" s="56" t="s">
        <v>168</v>
      </c>
      <c r="C19" s="57">
        <f>C7+C10+C12+C18</f>
        <v>9826369.000000002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12" sqref="F12"/>
    </sheetView>
  </sheetViews>
  <sheetFormatPr defaultColWidth="14.421875" defaultRowHeight="15" customHeight="1"/>
  <cols>
    <col min="1" max="1" width="11.28125" style="0" customWidth="1"/>
    <col min="2" max="2" width="48.28125" style="0" customWidth="1"/>
    <col min="3" max="3" width="12.7109375" style="0" customWidth="1"/>
    <col min="4" max="26" width="10.00390625" style="0" customWidth="1"/>
  </cols>
  <sheetData>
    <row r="1" ht="12.75" customHeight="1">
      <c r="A1" s="1" t="s">
        <v>1</v>
      </c>
    </row>
    <row r="2" ht="12.75" customHeight="1"/>
    <row r="3" spans="1:3" ht="12.75" customHeight="1">
      <c r="A3" t="s">
        <v>141</v>
      </c>
      <c r="C3" s="85" t="s">
        <v>296</v>
      </c>
    </row>
    <row r="4" ht="13.5" customHeight="1"/>
    <row r="5" spans="1:3" ht="26.25" customHeight="1">
      <c r="A5" s="115" t="s">
        <v>142</v>
      </c>
      <c r="B5" s="120" t="s">
        <v>138</v>
      </c>
      <c r="C5" s="115" t="s">
        <v>139</v>
      </c>
    </row>
    <row r="6" spans="1:3" ht="12.75" customHeight="1">
      <c r="A6" s="45"/>
      <c r="B6" s="43" t="s">
        <v>57</v>
      </c>
      <c r="C6" s="46">
        <f>C11+C13</f>
        <v>9802329.000000002</v>
      </c>
    </row>
    <row r="7" spans="1:3" ht="12.75" customHeight="1">
      <c r="A7" s="48" t="s">
        <v>147</v>
      </c>
      <c r="B7" s="47" t="s">
        <v>155</v>
      </c>
      <c r="C7" s="49">
        <f>CAPITULOS!E8</f>
        <v>7054057.120000002</v>
      </c>
    </row>
    <row r="8" spans="1:3" ht="12.75" customHeight="1">
      <c r="A8" s="50">
        <v>2</v>
      </c>
      <c r="B8" s="47" t="s">
        <v>160</v>
      </c>
      <c r="C8" s="49">
        <f>CAPITULOS!E9</f>
        <v>2123089.88</v>
      </c>
    </row>
    <row r="9" spans="1:3" ht="12.75" customHeight="1">
      <c r="A9" s="50">
        <v>3</v>
      </c>
      <c r="B9" s="47" t="s">
        <v>162</v>
      </c>
      <c r="C9" s="49">
        <f>CAPITULOS!E10</f>
        <v>85050</v>
      </c>
    </row>
    <row r="10" spans="1:3" ht="12.75" customHeight="1">
      <c r="A10" s="50">
        <v>5</v>
      </c>
      <c r="B10" s="47" t="s">
        <v>164</v>
      </c>
      <c r="C10" s="49">
        <f>CAPITULOS!E11</f>
        <v>341082</v>
      </c>
    </row>
    <row r="11" spans="1:3" ht="12.75" customHeight="1">
      <c r="A11" s="50"/>
      <c r="B11" s="116" t="s">
        <v>59</v>
      </c>
      <c r="C11" s="121">
        <f>C7+C8+C9+C10</f>
        <v>9603279.000000002</v>
      </c>
    </row>
    <row r="12" spans="1:3" ht="12.75" customHeight="1">
      <c r="A12" s="50">
        <v>6</v>
      </c>
      <c r="B12" s="17" t="s">
        <v>169</v>
      </c>
      <c r="C12" s="49">
        <f>CAPITULOS!E14</f>
        <v>199050</v>
      </c>
    </row>
    <row r="13" spans="1:3" ht="12.75" customHeight="1">
      <c r="A13" s="50"/>
      <c r="B13" s="116" t="s">
        <v>61</v>
      </c>
      <c r="C13" s="121">
        <f>C12</f>
        <v>199050</v>
      </c>
    </row>
    <row r="14" spans="1:3" ht="12.75" customHeight="1">
      <c r="A14" s="50"/>
      <c r="B14" s="17" t="s">
        <v>170</v>
      </c>
      <c r="C14" s="49">
        <f>C15</f>
        <v>24040</v>
      </c>
    </row>
    <row r="15" spans="1:3" ht="13.5" customHeight="1">
      <c r="A15" s="50">
        <v>8</v>
      </c>
      <c r="B15" s="62" t="s">
        <v>172</v>
      </c>
      <c r="C15" s="49">
        <f>CAPITULOS!E17</f>
        <v>24040</v>
      </c>
    </row>
    <row r="16" spans="1:3" ht="13.5" customHeight="1">
      <c r="A16" s="55"/>
      <c r="B16" s="64" t="s">
        <v>168</v>
      </c>
      <c r="C16" s="57">
        <f>C6+C14</f>
        <v>9826369.000000002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9"/>
  <sheetViews>
    <sheetView zoomScalePageLayoutView="0" workbookViewId="0" topLeftCell="A472">
      <selection activeCell="E92" sqref="E92"/>
    </sheetView>
  </sheetViews>
  <sheetFormatPr defaultColWidth="14.421875" defaultRowHeight="15" customHeight="1"/>
  <cols>
    <col min="1" max="1" width="6.140625" style="0" customWidth="1"/>
    <col min="2" max="2" width="6.28125" style="0" customWidth="1"/>
    <col min="3" max="3" width="10.00390625" style="0" customWidth="1"/>
    <col min="4" max="4" width="51.00390625" style="0" customWidth="1"/>
    <col min="5" max="5" width="15.7109375" style="0" customWidth="1"/>
    <col min="6" max="26" width="10.00390625" style="0" customWidth="1"/>
  </cols>
  <sheetData>
    <row r="1" ht="12.75" customHeight="1">
      <c r="A1" s="1" t="s">
        <v>1</v>
      </c>
    </row>
    <row r="2" ht="12.75" customHeight="1"/>
    <row r="3" spans="4:5" ht="12.75" customHeight="1">
      <c r="D3" t="s">
        <v>171</v>
      </c>
      <c r="E3" s="85" t="s">
        <v>296</v>
      </c>
    </row>
    <row r="4" ht="12.75" customHeight="1"/>
    <row r="5" spans="1:5" ht="12.75" customHeight="1">
      <c r="A5" s="16" t="s">
        <v>173</v>
      </c>
      <c r="B5" s="60" t="s">
        <v>174</v>
      </c>
      <c r="C5" s="16" t="s">
        <v>176</v>
      </c>
      <c r="D5" s="16" t="s">
        <v>138</v>
      </c>
      <c r="E5" s="16" t="s">
        <v>139</v>
      </c>
    </row>
    <row r="6" spans="1:5" ht="12.75" customHeight="1">
      <c r="A6" s="63"/>
      <c r="B6" s="63"/>
      <c r="C6" s="63"/>
      <c r="D6" s="63"/>
      <c r="E6" s="65"/>
    </row>
    <row r="7" spans="1:5" ht="12.75" customHeight="1">
      <c r="A7" s="63"/>
      <c r="B7" s="63">
        <v>932</v>
      </c>
      <c r="C7" s="63">
        <v>12000</v>
      </c>
      <c r="D7" s="63" t="s">
        <v>137</v>
      </c>
      <c r="E7" s="65"/>
    </row>
    <row r="8" spans="1:5" ht="12.75" customHeight="1">
      <c r="A8" s="63"/>
      <c r="B8" s="63"/>
      <c r="C8" s="63"/>
      <c r="D8" s="63" t="s">
        <v>179</v>
      </c>
      <c r="E8" s="65"/>
    </row>
    <row r="9" spans="1:5" ht="12.75" customHeight="1">
      <c r="A9" s="63"/>
      <c r="B9" s="63"/>
      <c r="C9" s="63"/>
      <c r="D9" s="63" t="s">
        <v>179</v>
      </c>
      <c r="E9" s="66">
        <f>'presupuesto gasto 2020'!E40</f>
        <v>2018565.78</v>
      </c>
    </row>
    <row r="10" spans="1:5" ht="12.75" customHeight="1">
      <c r="A10" s="63"/>
      <c r="B10" s="63"/>
      <c r="C10" s="63"/>
      <c r="D10" s="63"/>
      <c r="E10" s="65"/>
    </row>
    <row r="11" spans="1:5" ht="12.75" customHeight="1">
      <c r="A11" s="63"/>
      <c r="B11" s="63"/>
      <c r="C11" s="63"/>
      <c r="D11" s="63"/>
      <c r="E11" s="65"/>
    </row>
    <row r="12" spans="1:5" ht="12.75" customHeight="1">
      <c r="A12" s="63"/>
      <c r="B12" s="63"/>
      <c r="C12" s="63"/>
      <c r="D12" s="63"/>
      <c r="E12" s="65"/>
    </row>
    <row r="13" spans="1:5" ht="12.75" customHeight="1">
      <c r="A13" s="67"/>
      <c r="B13" s="67"/>
      <c r="C13" s="67"/>
      <c r="D13" s="122" t="s">
        <v>181</v>
      </c>
      <c r="E13" s="123">
        <f>E9</f>
        <v>2018565.78</v>
      </c>
    </row>
    <row r="14" ht="12.75" customHeight="1">
      <c r="C14" s="68"/>
    </row>
    <row r="15" spans="1:5" ht="12.75" customHeight="1">
      <c r="A15" s="73"/>
      <c r="B15" s="73">
        <v>932</v>
      </c>
      <c r="C15" s="73">
        <v>12006</v>
      </c>
      <c r="D15" s="73" t="s">
        <v>137</v>
      </c>
      <c r="E15" s="73"/>
    </row>
    <row r="16" spans="1:5" ht="12.75" customHeight="1">
      <c r="A16" s="63"/>
      <c r="B16" s="63"/>
      <c r="C16" s="63"/>
      <c r="D16" s="63" t="s">
        <v>183</v>
      </c>
      <c r="E16" s="63"/>
    </row>
    <row r="17" spans="1:5" ht="12.75" customHeight="1">
      <c r="A17" s="63"/>
      <c r="B17" s="63"/>
      <c r="C17" s="63"/>
      <c r="D17" s="63" t="s">
        <v>183</v>
      </c>
      <c r="E17" s="74">
        <f>'presupuesto gasto 2020'!E42</f>
        <v>334177.29</v>
      </c>
    </row>
    <row r="18" spans="1:5" ht="12.75" customHeight="1">
      <c r="A18" s="63"/>
      <c r="B18" s="63"/>
      <c r="C18" s="63"/>
      <c r="D18" s="63"/>
      <c r="E18" s="63"/>
    </row>
    <row r="19" spans="1:5" ht="12.75" customHeight="1">
      <c r="A19" s="63"/>
      <c r="B19" s="63"/>
      <c r="C19" s="63"/>
      <c r="D19" s="63"/>
      <c r="E19" s="63"/>
    </row>
    <row r="20" spans="1:5" ht="12.75" customHeight="1">
      <c r="A20" s="67"/>
      <c r="B20" s="67"/>
      <c r="C20" s="67"/>
      <c r="D20" s="122" t="s">
        <v>184</v>
      </c>
      <c r="E20" s="124">
        <f>E17</f>
        <v>334177.29</v>
      </c>
    </row>
    <row r="21" ht="12.75" customHeight="1"/>
    <row r="22" spans="1:5" ht="12.75" customHeight="1">
      <c r="A22" s="73"/>
      <c r="B22" s="73">
        <v>932</v>
      </c>
      <c r="C22" s="73">
        <v>12100</v>
      </c>
      <c r="D22" s="73" t="s">
        <v>137</v>
      </c>
      <c r="E22" s="73"/>
    </row>
    <row r="23" spans="1:5" ht="12.75" customHeight="1">
      <c r="A23" s="63"/>
      <c r="B23" s="63"/>
      <c r="C23" s="63"/>
      <c r="D23" s="63" t="s">
        <v>185</v>
      </c>
      <c r="E23" s="63"/>
    </row>
    <row r="24" spans="1:5" ht="12.75" customHeight="1">
      <c r="A24" s="63"/>
      <c r="B24" s="63"/>
      <c r="C24" s="63"/>
      <c r="D24" s="63" t="s">
        <v>185</v>
      </c>
      <c r="E24" s="74">
        <f>'presupuesto gasto 2020'!E41</f>
        <v>2620695.24</v>
      </c>
    </row>
    <row r="25" spans="1:5" ht="12.75" customHeight="1">
      <c r="A25" s="63"/>
      <c r="B25" s="63"/>
      <c r="C25" s="63"/>
      <c r="D25" s="63"/>
      <c r="E25" s="63"/>
    </row>
    <row r="26" spans="1:5" ht="12.75" customHeight="1">
      <c r="A26" s="63"/>
      <c r="B26" s="63"/>
      <c r="C26" s="63"/>
      <c r="D26" s="63"/>
      <c r="E26" s="63"/>
    </row>
    <row r="27" spans="1:5" ht="12.75" customHeight="1">
      <c r="A27" s="67"/>
      <c r="B27" s="67"/>
      <c r="C27" s="67"/>
      <c r="D27" s="122" t="s">
        <v>186</v>
      </c>
      <c r="E27" s="124">
        <f>E24</f>
        <v>2620695.24</v>
      </c>
    </row>
    <row r="28" ht="12.75" customHeight="1"/>
    <row r="29" spans="1:5" ht="12.75" customHeight="1">
      <c r="A29" s="73"/>
      <c r="B29" s="73"/>
      <c r="C29" s="73"/>
      <c r="D29" s="73"/>
      <c r="E29" s="73"/>
    </row>
    <row r="30" spans="1:5" ht="12.75" customHeight="1">
      <c r="A30" s="63"/>
      <c r="B30" s="63">
        <v>932</v>
      </c>
      <c r="C30" s="63">
        <v>13000</v>
      </c>
      <c r="D30" s="63" t="s">
        <v>137</v>
      </c>
      <c r="E30" s="63"/>
    </row>
    <row r="31" spans="1:5" ht="12.75" customHeight="1">
      <c r="A31" s="63"/>
      <c r="B31" s="63"/>
      <c r="C31" s="63"/>
      <c r="D31" s="63" t="s">
        <v>187</v>
      </c>
      <c r="E31" s="63"/>
    </row>
    <row r="32" spans="1:5" ht="12.75" customHeight="1">
      <c r="A32" s="63"/>
      <c r="B32" s="63"/>
      <c r="C32" s="63"/>
      <c r="D32" s="63" t="s">
        <v>187</v>
      </c>
      <c r="E32" s="74">
        <f>'presupuesto gasto 2020'!E43</f>
        <v>53785.66</v>
      </c>
    </row>
    <row r="33" spans="1:5" ht="12.75" customHeight="1">
      <c r="A33" s="63"/>
      <c r="B33" s="63"/>
      <c r="C33" s="63"/>
      <c r="D33" s="63"/>
      <c r="E33" s="63"/>
    </row>
    <row r="34" spans="1:5" ht="12.75" customHeight="1">
      <c r="A34" s="63"/>
      <c r="B34" s="63"/>
      <c r="C34" s="63"/>
      <c r="D34" s="63"/>
      <c r="E34" s="63"/>
    </row>
    <row r="35" spans="1:5" ht="12.75" customHeight="1">
      <c r="A35" s="63"/>
      <c r="B35" s="63"/>
      <c r="C35" s="63"/>
      <c r="D35" s="63"/>
      <c r="E35" s="63"/>
    </row>
    <row r="36" spans="1:5" ht="12.75" customHeight="1">
      <c r="A36" s="67"/>
      <c r="B36" s="67"/>
      <c r="C36" s="67"/>
      <c r="D36" s="122" t="s">
        <v>188</v>
      </c>
      <c r="E36" s="124">
        <f>E32</f>
        <v>53785.66</v>
      </c>
    </row>
    <row r="37" ht="12.75" customHeight="1"/>
    <row r="38" ht="12.75" customHeight="1"/>
    <row r="39" spans="1:5" ht="12.75" customHeight="1">
      <c r="A39" s="73"/>
      <c r="B39" s="73">
        <v>932</v>
      </c>
      <c r="C39" s="73">
        <v>15000</v>
      </c>
      <c r="D39" s="73" t="s">
        <v>137</v>
      </c>
      <c r="E39" s="73"/>
    </row>
    <row r="40" spans="1:5" ht="12.75" customHeight="1">
      <c r="A40" s="63"/>
      <c r="B40" s="63"/>
      <c r="C40" s="63"/>
      <c r="D40" s="63" t="s">
        <v>189</v>
      </c>
      <c r="E40" s="63"/>
    </row>
    <row r="41" spans="1:5" ht="12.75" customHeight="1">
      <c r="A41" s="63"/>
      <c r="B41" s="63"/>
      <c r="C41" s="63"/>
      <c r="D41" s="63" t="s">
        <v>189</v>
      </c>
      <c r="E41" s="74">
        <f>'presupuesto gasto 2020'!E46</f>
        <v>456165.42</v>
      </c>
    </row>
    <row r="42" spans="1:5" ht="12.75" customHeight="1">
      <c r="A42" s="63"/>
      <c r="B42" s="63"/>
      <c r="C42" s="63"/>
      <c r="D42" s="63"/>
      <c r="E42" s="63"/>
    </row>
    <row r="43" spans="1:5" ht="12.75" customHeight="1">
      <c r="A43" s="67"/>
      <c r="B43" s="67"/>
      <c r="C43" s="67"/>
      <c r="D43" s="122" t="s">
        <v>190</v>
      </c>
      <c r="E43" s="124">
        <f>E41</f>
        <v>456165.42</v>
      </c>
    </row>
    <row r="44" ht="12.75" customHeight="1"/>
    <row r="45" spans="1:5" ht="12.75" customHeight="1">
      <c r="A45" s="73"/>
      <c r="B45" s="73"/>
      <c r="C45" s="73"/>
      <c r="D45" s="73"/>
      <c r="E45" s="73"/>
    </row>
    <row r="46" spans="1:5" ht="12.75" customHeight="1">
      <c r="A46" s="63"/>
      <c r="B46" s="63">
        <v>932</v>
      </c>
      <c r="C46" s="63">
        <v>16000</v>
      </c>
      <c r="D46" s="63" t="s">
        <v>137</v>
      </c>
      <c r="E46" s="63"/>
    </row>
    <row r="47" spans="1:5" ht="12.75" customHeight="1">
      <c r="A47" s="63"/>
      <c r="B47" s="63"/>
      <c r="C47" s="63"/>
      <c r="D47" s="63" t="s">
        <v>70</v>
      </c>
      <c r="E47" s="63"/>
    </row>
    <row r="48" spans="1:5" ht="12.75" customHeight="1">
      <c r="A48" s="63"/>
      <c r="B48" s="63"/>
      <c r="C48" s="63"/>
      <c r="D48" s="63" t="s">
        <v>70</v>
      </c>
      <c r="E48" s="74">
        <f>'presupuesto gasto 2020'!E47</f>
        <v>1430636.31</v>
      </c>
    </row>
    <row r="49" spans="1:5" ht="12.75" customHeight="1">
      <c r="A49" s="63"/>
      <c r="B49" s="63"/>
      <c r="C49" s="63"/>
      <c r="D49" s="63"/>
      <c r="E49" s="63"/>
    </row>
    <row r="50" spans="1:5" ht="12.75" customHeight="1">
      <c r="A50" s="63"/>
      <c r="B50" s="63"/>
      <c r="C50" s="63"/>
      <c r="D50" s="63"/>
      <c r="E50" s="63"/>
    </row>
    <row r="51" spans="1:5" ht="12.75" customHeight="1">
      <c r="A51" s="67"/>
      <c r="B51" s="67"/>
      <c r="C51" s="67"/>
      <c r="D51" s="122" t="s">
        <v>191</v>
      </c>
      <c r="E51" s="124">
        <f>E48</f>
        <v>1430636.31</v>
      </c>
    </row>
    <row r="52" ht="12.75" customHeight="1"/>
    <row r="53" spans="1:5" ht="12.75" customHeight="1">
      <c r="A53" s="73"/>
      <c r="B53" s="73">
        <v>932</v>
      </c>
      <c r="C53" s="73">
        <v>16007</v>
      </c>
      <c r="D53" s="73" t="s">
        <v>192</v>
      </c>
      <c r="E53" s="73"/>
    </row>
    <row r="54" spans="1:5" ht="12.75" customHeight="1">
      <c r="A54" s="63"/>
      <c r="B54" s="63"/>
      <c r="C54" s="63"/>
      <c r="D54" s="63" t="s">
        <v>193</v>
      </c>
      <c r="E54" s="63"/>
    </row>
    <row r="55" spans="1:5" ht="12.75" customHeight="1">
      <c r="A55" s="63"/>
      <c r="B55" s="63"/>
      <c r="C55" s="63"/>
      <c r="D55" s="63" t="s">
        <v>193</v>
      </c>
      <c r="E55" s="74">
        <f>'presupuesto gasto 2020'!E48</f>
        <v>0</v>
      </c>
    </row>
    <row r="56" spans="1:5" ht="12.75" customHeight="1">
      <c r="A56" s="63"/>
      <c r="B56" s="63"/>
      <c r="C56" s="63"/>
      <c r="D56" s="63"/>
      <c r="E56" s="63"/>
    </row>
    <row r="57" spans="1:5" ht="12.75" customHeight="1">
      <c r="A57" s="67"/>
      <c r="B57" s="67"/>
      <c r="C57" s="67"/>
      <c r="D57" s="122" t="s">
        <v>194</v>
      </c>
      <c r="E57" s="124">
        <f>E55</f>
        <v>0</v>
      </c>
    </row>
    <row r="58" ht="12.75" customHeight="1"/>
    <row r="59" spans="1:5" ht="12.75" customHeight="1">
      <c r="A59" s="73"/>
      <c r="B59" s="73">
        <v>932</v>
      </c>
      <c r="C59" s="73">
        <v>16008</v>
      </c>
      <c r="D59" s="73" t="s">
        <v>192</v>
      </c>
      <c r="E59" s="73"/>
    </row>
    <row r="60" spans="1:5" ht="12.75" customHeight="1">
      <c r="A60" s="63"/>
      <c r="B60" s="63"/>
      <c r="C60" s="63"/>
      <c r="D60" s="63" t="s">
        <v>195</v>
      </c>
      <c r="E60" s="63"/>
    </row>
    <row r="61" spans="1:5" ht="12.75" customHeight="1">
      <c r="A61" s="63"/>
      <c r="B61" s="63"/>
      <c r="C61" s="63"/>
      <c r="D61" s="63" t="s">
        <v>195</v>
      </c>
      <c r="E61" s="74">
        <f>'presupuesto gasto 2020'!E49</f>
        <v>48510</v>
      </c>
    </row>
    <row r="62" spans="1:5" ht="12.75" customHeight="1">
      <c r="A62" s="63"/>
      <c r="B62" s="63"/>
      <c r="C62" s="63"/>
      <c r="D62" s="63"/>
      <c r="E62" s="63"/>
    </row>
    <row r="63" spans="1:5" ht="12.75" customHeight="1">
      <c r="A63" s="67"/>
      <c r="B63" s="67"/>
      <c r="C63" s="67"/>
      <c r="D63" s="122" t="s">
        <v>196</v>
      </c>
      <c r="E63" s="124">
        <f>E61</f>
        <v>48510</v>
      </c>
    </row>
    <row r="64" ht="12.75" customHeight="1"/>
    <row r="65" spans="1:5" ht="12.75" customHeight="1">
      <c r="A65" s="73"/>
      <c r="B65" s="73">
        <v>932</v>
      </c>
      <c r="C65" s="73">
        <v>16103</v>
      </c>
      <c r="D65" s="73" t="s">
        <v>150</v>
      </c>
      <c r="E65" s="73"/>
    </row>
    <row r="66" spans="1:5" ht="12.75" customHeight="1">
      <c r="A66" s="63"/>
      <c r="B66" s="63"/>
      <c r="C66" s="63"/>
      <c r="D66" s="63" t="s">
        <v>158</v>
      </c>
      <c r="E66" s="63"/>
    </row>
    <row r="67" spans="1:5" ht="12.75" customHeight="1">
      <c r="A67" s="63"/>
      <c r="B67" s="63"/>
      <c r="C67" s="63"/>
      <c r="D67" s="63" t="s">
        <v>158</v>
      </c>
      <c r="E67" s="74">
        <f>'presupuesto gasto 2020'!E50</f>
        <v>1000</v>
      </c>
    </row>
    <row r="68" spans="1:5" ht="12.75" customHeight="1">
      <c r="A68" s="63"/>
      <c r="B68" s="63"/>
      <c r="C68" s="63"/>
      <c r="D68" s="63"/>
      <c r="E68" s="63"/>
    </row>
    <row r="69" spans="1:5" ht="12.75" customHeight="1">
      <c r="A69" s="67"/>
      <c r="B69" s="67"/>
      <c r="C69" s="67"/>
      <c r="D69" s="122" t="s">
        <v>197</v>
      </c>
      <c r="E69" s="124">
        <f>E67</f>
        <v>1000</v>
      </c>
    </row>
    <row r="70" ht="12.75" customHeight="1"/>
    <row r="71" spans="1:5" ht="12.75" customHeight="1">
      <c r="A71" s="73"/>
      <c r="B71" s="73">
        <v>932</v>
      </c>
      <c r="C71" s="73">
        <v>16200</v>
      </c>
      <c r="D71" s="73" t="s">
        <v>192</v>
      </c>
      <c r="E71" s="73"/>
    </row>
    <row r="72" spans="1:5" ht="12.75" customHeight="1">
      <c r="A72" s="63"/>
      <c r="B72" s="63"/>
      <c r="C72" s="63"/>
      <c r="D72" s="63" t="s">
        <v>198</v>
      </c>
      <c r="E72" s="63"/>
    </row>
    <row r="73" spans="1:5" ht="12.75" customHeight="1">
      <c r="A73" s="63"/>
      <c r="B73" s="63"/>
      <c r="C73" s="63"/>
      <c r="D73" s="63" t="s">
        <v>198</v>
      </c>
      <c r="E73" s="74">
        <f>'presupuesto gasto 2020'!E51</f>
        <v>18030.36</v>
      </c>
    </row>
    <row r="74" spans="1:5" ht="12.75" customHeight="1">
      <c r="A74" s="63"/>
      <c r="B74" s="63"/>
      <c r="C74" s="63"/>
      <c r="D74" s="63"/>
      <c r="E74" s="63"/>
    </row>
    <row r="75" spans="1:5" ht="12.75" customHeight="1">
      <c r="A75" s="67"/>
      <c r="B75" s="67"/>
      <c r="C75" s="67"/>
      <c r="D75" s="122" t="s">
        <v>199</v>
      </c>
      <c r="E75" s="124">
        <f>E73</f>
        <v>18030.36</v>
      </c>
    </row>
    <row r="76" ht="12.75" customHeight="1"/>
    <row r="77" spans="1:5" ht="12.75" customHeight="1">
      <c r="A77" s="73"/>
      <c r="B77" s="73">
        <v>932</v>
      </c>
      <c r="C77" s="73">
        <v>16205</v>
      </c>
      <c r="D77" s="73" t="s">
        <v>192</v>
      </c>
      <c r="E77" s="73"/>
    </row>
    <row r="78" spans="1:5" ht="12.75" customHeight="1">
      <c r="A78" s="63"/>
      <c r="B78" s="63"/>
      <c r="C78" s="63"/>
      <c r="D78" s="63" t="s">
        <v>146</v>
      </c>
      <c r="E78" s="63"/>
    </row>
    <row r="79" spans="1:5" ht="12.75" customHeight="1">
      <c r="A79" s="63"/>
      <c r="B79" s="63"/>
      <c r="C79" s="63"/>
      <c r="D79" s="63" t="s">
        <v>146</v>
      </c>
      <c r="E79" s="74">
        <f>'presupuesto gasto 2020'!E52</f>
        <v>34000</v>
      </c>
    </row>
    <row r="80" spans="1:5" ht="12.75" customHeight="1">
      <c r="A80" s="63"/>
      <c r="B80" s="63"/>
      <c r="C80" s="63"/>
      <c r="D80" s="63"/>
      <c r="E80" s="63"/>
    </row>
    <row r="81" spans="1:5" ht="12.75" customHeight="1">
      <c r="A81" s="67"/>
      <c r="B81" s="67"/>
      <c r="C81" s="67"/>
      <c r="D81" s="122" t="s">
        <v>200</v>
      </c>
      <c r="E81" s="124">
        <f>E79</f>
        <v>34000</v>
      </c>
    </row>
    <row r="82" ht="12.75" customHeight="1"/>
    <row r="83" spans="1:5" ht="12.75" customHeight="1">
      <c r="A83" s="73"/>
      <c r="B83" s="73">
        <v>932</v>
      </c>
      <c r="C83" s="73">
        <v>16206</v>
      </c>
      <c r="D83" s="73" t="s">
        <v>150</v>
      </c>
      <c r="E83" s="73"/>
    </row>
    <row r="84" spans="1:5" ht="12.75" customHeight="1">
      <c r="A84" s="63"/>
      <c r="B84" s="63"/>
      <c r="C84" s="63"/>
      <c r="D84" s="63" t="s">
        <v>161</v>
      </c>
      <c r="E84" s="63"/>
    </row>
    <row r="85" spans="1:5" ht="12.75" customHeight="1">
      <c r="A85" s="63"/>
      <c r="B85" s="63"/>
      <c r="C85" s="63"/>
      <c r="D85" s="63" t="s">
        <v>161</v>
      </c>
      <c r="E85" s="74">
        <f>'presupuesto gasto 2020'!E53</f>
        <v>6010.12</v>
      </c>
    </row>
    <row r="86" spans="1:5" ht="12.75" customHeight="1">
      <c r="A86" s="63"/>
      <c r="B86" s="63"/>
      <c r="C86" s="63"/>
      <c r="D86" s="63"/>
      <c r="E86" s="63"/>
    </row>
    <row r="87" spans="1:5" ht="12.75" customHeight="1">
      <c r="A87" s="67"/>
      <c r="B87" s="67"/>
      <c r="C87" s="67"/>
      <c r="D87" s="122" t="s">
        <v>201</v>
      </c>
      <c r="E87" s="124">
        <f>E85</f>
        <v>6010.12</v>
      </c>
    </row>
    <row r="88" ht="12.75" customHeight="1"/>
    <row r="89" spans="1:5" ht="12.75" customHeight="1">
      <c r="A89" s="73"/>
      <c r="B89" s="73">
        <v>932</v>
      </c>
      <c r="C89" s="73">
        <v>16207</v>
      </c>
      <c r="D89" s="73" t="s">
        <v>192</v>
      </c>
      <c r="E89" s="73"/>
    </row>
    <row r="90" spans="1:5" ht="12.75" customHeight="1">
      <c r="A90" s="63"/>
      <c r="B90" s="63"/>
      <c r="C90" s="63"/>
      <c r="D90" s="63" t="s">
        <v>149</v>
      </c>
      <c r="E90" s="63"/>
    </row>
    <row r="91" spans="1:5" ht="12.75" customHeight="1">
      <c r="A91" s="63"/>
      <c r="B91" s="63"/>
      <c r="C91" s="63"/>
      <c r="D91" s="63" t="s">
        <v>149</v>
      </c>
      <c r="E91" s="74">
        <f>'presupuesto gasto 2020'!E54</f>
        <v>32480.94</v>
      </c>
    </row>
    <row r="92" spans="1:5" ht="12.75" customHeight="1">
      <c r="A92" s="63"/>
      <c r="B92" s="63"/>
      <c r="C92" s="63"/>
      <c r="D92" s="63"/>
      <c r="E92" s="63"/>
    </row>
    <row r="93" spans="1:5" ht="12.75" customHeight="1">
      <c r="A93" s="67"/>
      <c r="B93" s="67"/>
      <c r="C93" s="67"/>
      <c r="D93" s="122" t="s">
        <v>202</v>
      </c>
      <c r="E93" s="124">
        <f>E91</f>
        <v>32480.94</v>
      </c>
    </row>
    <row r="94" ht="12.75" customHeight="1"/>
    <row r="95" spans="1:5" ht="12.75" customHeight="1">
      <c r="A95" s="73"/>
      <c r="B95" s="73">
        <v>932</v>
      </c>
      <c r="C95" s="73">
        <v>20200</v>
      </c>
      <c r="D95" s="73" t="s">
        <v>137</v>
      </c>
      <c r="E95" s="75"/>
    </row>
    <row r="96" spans="1:5" ht="12.75" customHeight="1">
      <c r="A96" s="63"/>
      <c r="B96" s="63"/>
      <c r="C96" s="63"/>
      <c r="D96" s="63" t="s">
        <v>203</v>
      </c>
      <c r="E96" s="65"/>
    </row>
    <row r="97" spans="1:5" ht="12.75" customHeight="1">
      <c r="A97" s="63"/>
      <c r="B97" s="63"/>
      <c r="C97" s="63"/>
      <c r="D97" s="63" t="s">
        <v>203</v>
      </c>
      <c r="E97" s="66">
        <f>'presupuesto gasto 2020'!E55</f>
        <v>14000</v>
      </c>
    </row>
    <row r="98" spans="1:5" ht="12.75" customHeight="1">
      <c r="A98" s="63"/>
      <c r="B98" s="63"/>
      <c r="C98" s="63"/>
      <c r="D98" s="63"/>
      <c r="E98" s="65"/>
    </row>
    <row r="99" spans="1:5" ht="12.75" customHeight="1">
      <c r="A99" s="63"/>
      <c r="B99" s="63"/>
      <c r="C99" s="63"/>
      <c r="D99" s="63"/>
      <c r="E99" s="65"/>
    </row>
    <row r="100" spans="1:5" ht="12.75" customHeight="1">
      <c r="A100" s="67"/>
      <c r="B100" s="67"/>
      <c r="C100" s="67"/>
      <c r="D100" s="122" t="s">
        <v>204</v>
      </c>
      <c r="E100" s="123">
        <f>E97</f>
        <v>14000</v>
      </c>
    </row>
    <row r="101" ht="12.75" customHeight="1"/>
    <row r="102" spans="1:5" ht="12.75" customHeight="1">
      <c r="A102" s="73"/>
      <c r="B102" s="73">
        <v>932</v>
      </c>
      <c r="C102" s="73">
        <v>20400</v>
      </c>
      <c r="D102" s="73" t="s">
        <v>137</v>
      </c>
      <c r="E102" s="73"/>
    </row>
    <row r="103" spans="1:5" ht="12.75" customHeight="1">
      <c r="A103" s="63"/>
      <c r="B103" s="63"/>
      <c r="C103" s="63"/>
      <c r="D103" s="63" t="s">
        <v>205</v>
      </c>
      <c r="E103" s="63"/>
    </row>
    <row r="104" spans="1:5" ht="12.75" customHeight="1">
      <c r="A104" s="63"/>
      <c r="B104" s="63"/>
      <c r="C104" s="63"/>
      <c r="D104" s="63" t="s">
        <v>205</v>
      </c>
      <c r="E104" s="74">
        <f>'presupuesto gasto 2020'!E56</f>
        <v>259.88</v>
      </c>
    </row>
    <row r="105" spans="1:5" ht="12.75" customHeight="1">
      <c r="A105" s="63"/>
      <c r="B105" s="63"/>
      <c r="C105" s="63"/>
      <c r="D105" s="63"/>
      <c r="E105" s="63"/>
    </row>
    <row r="106" spans="1:5" ht="12.75" customHeight="1">
      <c r="A106" s="63"/>
      <c r="B106" s="63"/>
      <c r="C106" s="63"/>
      <c r="D106" s="63"/>
      <c r="E106" s="63"/>
    </row>
    <row r="107" spans="1:5" ht="12.75" customHeight="1">
      <c r="A107" s="67"/>
      <c r="B107" s="67"/>
      <c r="C107" s="67"/>
      <c r="D107" s="122" t="s">
        <v>206</v>
      </c>
      <c r="E107" s="124">
        <f>E104</f>
        <v>259.88</v>
      </c>
    </row>
    <row r="108" ht="12.75" customHeight="1"/>
    <row r="109" spans="1:5" ht="12.75" customHeight="1">
      <c r="A109" s="76"/>
      <c r="B109" s="73">
        <v>932</v>
      </c>
      <c r="C109" s="73">
        <v>21200</v>
      </c>
      <c r="D109" s="77" t="s">
        <v>207</v>
      </c>
      <c r="E109" s="78"/>
    </row>
    <row r="110" spans="1:5" ht="12.75" customHeight="1">
      <c r="A110" s="76"/>
      <c r="B110" s="63"/>
      <c r="C110" s="63"/>
      <c r="D110" s="5" t="s">
        <v>208</v>
      </c>
      <c r="E110" s="74"/>
    </row>
    <row r="111" spans="1:5" ht="12.75" customHeight="1">
      <c r="A111" s="76"/>
      <c r="B111" s="63"/>
      <c r="C111" s="63"/>
      <c r="D111" s="5" t="s">
        <v>208</v>
      </c>
      <c r="E111" s="74">
        <f>'presupuesto gasto 2020'!E57</f>
        <v>49000</v>
      </c>
    </row>
    <row r="112" spans="1:5" ht="12.75" customHeight="1">
      <c r="A112" s="76"/>
      <c r="B112" s="63"/>
      <c r="C112" s="63"/>
      <c r="D112" s="5"/>
      <c r="E112" s="74"/>
    </row>
    <row r="113" spans="1:5" ht="12.75" customHeight="1">
      <c r="A113" s="76"/>
      <c r="B113" s="63"/>
      <c r="C113" s="63"/>
      <c r="D113" s="5"/>
      <c r="E113" s="74"/>
    </row>
    <row r="114" spans="1:5" ht="12.75" customHeight="1">
      <c r="A114" s="76"/>
      <c r="B114" s="63"/>
      <c r="C114" s="63"/>
      <c r="D114" s="5"/>
      <c r="E114" s="74"/>
    </row>
    <row r="115" spans="1:5" ht="12.75" customHeight="1">
      <c r="A115" s="76"/>
      <c r="B115" s="63"/>
      <c r="C115" s="63"/>
      <c r="D115" s="5"/>
      <c r="E115" s="63"/>
    </row>
    <row r="116" spans="1:5" ht="12.75" customHeight="1">
      <c r="A116" s="79"/>
      <c r="B116" s="67"/>
      <c r="C116" s="67"/>
      <c r="D116" s="125" t="s">
        <v>209</v>
      </c>
      <c r="E116" s="124">
        <f>E111</f>
        <v>49000</v>
      </c>
    </row>
    <row r="117" ht="12.75" customHeight="1"/>
    <row r="118" spans="1:5" ht="12.75" customHeight="1">
      <c r="A118" s="73"/>
      <c r="B118" s="73">
        <v>932</v>
      </c>
      <c r="C118" s="73">
        <v>21300</v>
      </c>
      <c r="D118" s="73" t="s">
        <v>137</v>
      </c>
      <c r="E118" s="73"/>
    </row>
    <row r="119" spans="1:5" ht="12.75" customHeight="1">
      <c r="A119" s="63"/>
      <c r="B119" s="63"/>
      <c r="C119" s="63"/>
      <c r="D119" s="63" t="s">
        <v>210</v>
      </c>
      <c r="E119" s="63"/>
    </row>
    <row r="120" spans="1:5" ht="12.75" customHeight="1">
      <c r="A120" s="63"/>
      <c r="B120" s="63"/>
      <c r="C120" s="63"/>
      <c r="D120" s="63" t="s">
        <v>210</v>
      </c>
      <c r="E120" s="74">
        <f>'presupuesto gasto 2020'!E58</f>
        <v>6000</v>
      </c>
    </row>
    <row r="121" spans="1:5" ht="12.75" customHeight="1">
      <c r="A121" s="63"/>
      <c r="B121" s="63"/>
      <c r="C121" s="63"/>
      <c r="D121" s="63"/>
      <c r="E121" s="63"/>
    </row>
    <row r="122" spans="1:5" ht="12.75" customHeight="1">
      <c r="A122" s="63"/>
      <c r="B122" s="63"/>
      <c r="C122" s="63"/>
      <c r="D122" s="63"/>
      <c r="E122" s="63"/>
    </row>
    <row r="123" spans="1:5" ht="12.75" customHeight="1">
      <c r="A123" s="67"/>
      <c r="B123" s="67"/>
      <c r="C123" s="67"/>
      <c r="D123" s="122" t="s">
        <v>211</v>
      </c>
      <c r="E123" s="124">
        <f>E120</f>
        <v>6000</v>
      </c>
    </row>
    <row r="124" ht="12.75" customHeight="1"/>
    <row r="125" spans="1:5" ht="12.75" customHeight="1">
      <c r="A125" s="73"/>
      <c r="B125" s="73">
        <v>932</v>
      </c>
      <c r="C125" s="73">
        <v>21400</v>
      </c>
      <c r="D125" s="73" t="s">
        <v>137</v>
      </c>
      <c r="E125" s="73"/>
    </row>
    <row r="126" spans="1:5" ht="12.75" customHeight="1">
      <c r="A126" s="63"/>
      <c r="B126" s="63"/>
      <c r="C126" s="63"/>
      <c r="D126" s="63" t="s">
        <v>212</v>
      </c>
      <c r="E126" s="63"/>
    </row>
    <row r="127" spans="1:5" ht="12.75" customHeight="1">
      <c r="A127" s="63"/>
      <c r="B127" s="63"/>
      <c r="C127" s="63"/>
      <c r="D127" s="63" t="s">
        <v>212</v>
      </c>
      <c r="E127" s="74">
        <f>'presupuesto gasto 2020'!E59</f>
        <v>100</v>
      </c>
    </row>
    <row r="128" spans="1:5" ht="12.75" customHeight="1">
      <c r="A128" s="63"/>
      <c r="B128" s="63"/>
      <c r="C128" s="63"/>
      <c r="D128" s="63"/>
      <c r="E128" s="63"/>
    </row>
    <row r="129" spans="1:5" ht="12.75" customHeight="1">
      <c r="A129" s="63"/>
      <c r="B129" s="63"/>
      <c r="C129" s="63"/>
      <c r="D129" s="63"/>
      <c r="E129" s="63"/>
    </row>
    <row r="130" spans="1:5" ht="12.75" customHeight="1">
      <c r="A130" s="63"/>
      <c r="B130" s="63"/>
      <c r="C130" s="63"/>
      <c r="D130" s="63"/>
      <c r="E130" s="63"/>
    </row>
    <row r="131" spans="1:5" ht="12.75" customHeight="1">
      <c r="A131" s="67"/>
      <c r="B131" s="67"/>
      <c r="C131" s="67"/>
      <c r="D131" s="122" t="s">
        <v>213</v>
      </c>
      <c r="E131" s="124">
        <f>E127</f>
        <v>100</v>
      </c>
    </row>
    <row r="132" ht="12.75" customHeight="1"/>
    <row r="133" spans="1:5" ht="12.75" customHeight="1">
      <c r="A133" s="73"/>
      <c r="B133" s="73">
        <v>932</v>
      </c>
      <c r="C133" s="73">
        <v>21500</v>
      </c>
      <c r="D133" s="73" t="s">
        <v>137</v>
      </c>
      <c r="E133" s="73"/>
    </row>
    <row r="134" spans="1:5" ht="12.75" customHeight="1">
      <c r="A134" s="63"/>
      <c r="B134" s="63"/>
      <c r="C134" s="63"/>
      <c r="D134" s="63" t="s">
        <v>214</v>
      </c>
      <c r="E134" s="63"/>
    </row>
    <row r="135" spans="1:5" ht="12.75" customHeight="1">
      <c r="A135" s="63"/>
      <c r="B135" s="63"/>
      <c r="C135" s="63"/>
      <c r="D135" s="63" t="s">
        <v>214</v>
      </c>
      <c r="E135" s="74">
        <f>'presupuesto gasto 2020'!E60</f>
        <v>15000</v>
      </c>
    </row>
    <row r="136" spans="1:5" ht="12.75" customHeight="1">
      <c r="A136" s="63"/>
      <c r="B136" s="63"/>
      <c r="C136" s="63"/>
      <c r="D136" s="63"/>
      <c r="E136" s="63"/>
    </row>
    <row r="137" spans="1:5" ht="12.75" customHeight="1">
      <c r="A137" s="63"/>
      <c r="B137" s="63"/>
      <c r="C137" s="63"/>
      <c r="D137" s="63"/>
      <c r="E137" s="63"/>
    </row>
    <row r="138" spans="1:5" ht="12.75" customHeight="1">
      <c r="A138" s="67"/>
      <c r="B138" s="67"/>
      <c r="C138" s="67"/>
      <c r="D138" s="122" t="s">
        <v>215</v>
      </c>
      <c r="E138" s="124">
        <f>E135</f>
        <v>15000</v>
      </c>
    </row>
    <row r="139" ht="12.75" customHeight="1"/>
    <row r="140" spans="1:5" ht="12.75" customHeight="1">
      <c r="A140" s="73"/>
      <c r="B140" s="73">
        <v>932</v>
      </c>
      <c r="C140" s="73">
        <v>21600</v>
      </c>
      <c r="D140" s="73" t="s">
        <v>137</v>
      </c>
      <c r="E140" s="73"/>
    </row>
    <row r="141" spans="1:5" ht="12.75" customHeight="1">
      <c r="A141" s="63"/>
      <c r="B141" s="63"/>
      <c r="C141" s="63"/>
      <c r="D141" s="63" t="s">
        <v>216</v>
      </c>
      <c r="E141" s="63"/>
    </row>
    <row r="142" spans="1:5" ht="12.75" customHeight="1">
      <c r="A142" s="63"/>
      <c r="B142" s="63"/>
      <c r="C142" s="63"/>
      <c r="D142" s="63" t="s">
        <v>216</v>
      </c>
      <c r="E142" s="74">
        <f>'presupuesto gasto 2020'!E61</f>
        <v>13000</v>
      </c>
    </row>
    <row r="143" spans="1:5" ht="12.75" customHeight="1">
      <c r="A143" s="63"/>
      <c r="B143" s="63"/>
      <c r="C143" s="63"/>
      <c r="D143" s="63"/>
      <c r="E143" s="63"/>
    </row>
    <row r="144" spans="1:5" ht="12.75" customHeight="1">
      <c r="A144" s="63"/>
      <c r="B144" s="63"/>
      <c r="C144" s="63"/>
      <c r="D144" s="63"/>
      <c r="E144" s="63"/>
    </row>
    <row r="145" spans="1:5" ht="12.75" customHeight="1">
      <c r="A145" s="63"/>
      <c r="B145" s="63"/>
      <c r="C145" s="63"/>
      <c r="D145" s="63"/>
      <c r="E145" s="63"/>
    </row>
    <row r="146" spans="1:5" ht="12.75" customHeight="1">
      <c r="A146" s="67"/>
      <c r="B146" s="67"/>
      <c r="C146" s="67"/>
      <c r="D146" s="122" t="s">
        <v>217</v>
      </c>
      <c r="E146" s="124">
        <f>E142</f>
        <v>13000</v>
      </c>
    </row>
    <row r="147" ht="12.75" customHeight="1"/>
    <row r="148" spans="1:5" ht="12.75" customHeight="1">
      <c r="A148" s="73"/>
      <c r="B148" s="73"/>
      <c r="C148" s="73"/>
      <c r="D148" s="73"/>
      <c r="E148" s="73"/>
    </row>
    <row r="149" spans="1:5" ht="12.75" customHeight="1">
      <c r="A149" s="63"/>
      <c r="B149" s="63">
        <v>932</v>
      </c>
      <c r="C149" s="63">
        <v>21900</v>
      </c>
      <c r="D149" s="63" t="s">
        <v>137</v>
      </c>
      <c r="E149" s="63"/>
    </row>
    <row r="150" spans="1:5" ht="12.75" customHeight="1">
      <c r="A150" s="63"/>
      <c r="B150" s="63"/>
      <c r="C150" s="63"/>
      <c r="D150" s="63" t="s">
        <v>218</v>
      </c>
      <c r="E150" s="63"/>
    </row>
    <row r="151" spans="1:5" ht="12.75" customHeight="1">
      <c r="A151" s="63"/>
      <c r="B151" s="63"/>
      <c r="C151" s="63"/>
      <c r="D151" s="63" t="s">
        <v>218</v>
      </c>
      <c r="E151" s="74">
        <f>'presupuesto gasto 2020'!E62</f>
        <v>50</v>
      </c>
    </row>
    <row r="152" spans="1:5" ht="12.75" customHeight="1">
      <c r="A152" s="63"/>
      <c r="B152" s="63"/>
      <c r="C152" s="63"/>
      <c r="D152" s="63"/>
      <c r="E152" s="63"/>
    </row>
    <row r="153" spans="1:5" ht="12.75" customHeight="1">
      <c r="A153" s="63"/>
      <c r="B153" s="63"/>
      <c r="C153" s="63"/>
      <c r="D153" s="63"/>
      <c r="E153" s="63"/>
    </row>
    <row r="154" spans="1:5" ht="12.75" customHeight="1">
      <c r="A154" s="63"/>
      <c r="B154" s="63"/>
      <c r="C154" s="63"/>
      <c r="D154" s="63"/>
      <c r="E154" s="63"/>
    </row>
    <row r="155" spans="1:5" ht="12.75" customHeight="1">
      <c r="A155" s="67"/>
      <c r="B155" s="67"/>
      <c r="C155" s="67"/>
      <c r="D155" s="122" t="s">
        <v>219</v>
      </c>
      <c r="E155" s="124">
        <f>E151</f>
        <v>50</v>
      </c>
    </row>
    <row r="156" ht="12.75" customHeight="1"/>
    <row r="157" spans="1:5" ht="12.75" customHeight="1">
      <c r="A157" s="73"/>
      <c r="B157" s="73"/>
      <c r="C157" s="73"/>
      <c r="D157" s="73"/>
      <c r="E157" s="73"/>
    </row>
    <row r="158" spans="1:5" ht="12.75" customHeight="1">
      <c r="A158" s="63"/>
      <c r="B158" s="63">
        <v>932</v>
      </c>
      <c r="C158" s="63">
        <v>22000</v>
      </c>
      <c r="D158" s="63" t="s">
        <v>137</v>
      </c>
      <c r="E158" s="63"/>
    </row>
    <row r="159" spans="1:5" ht="12.75" customHeight="1">
      <c r="A159" s="63"/>
      <c r="B159" s="63"/>
      <c r="C159" s="63"/>
      <c r="D159" s="63" t="s">
        <v>220</v>
      </c>
      <c r="E159" s="63"/>
    </row>
    <row r="160" spans="1:5" ht="12.75" customHeight="1">
      <c r="A160" s="63"/>
      <c r="B160" s="63"/>
      <c r="C160" s="63"/>
      <c r="D160" s="63" t="s">
        <v>220</v>
      </c>
      <c r="E160" s="74">
        <f>'presupuesto gasto 2020'!E63</f>
        <v>15000</v>
      </c>
    </row>
    <row r="161" spans="1:5" ht="12.75" customHeight="1">
      <c r="A161" s="63"/>
      <c r="B161" s="63"/>
      <c r="C161" s="63"/>
      <c r="D161" s="63"/>
      <c r="E161" s="63"/>
    </row>
    <row r="162" spans="1:5" ht="12.75" customHeight="1">
      <c r="A162" s="63"/>
      <c r="B162" s="63"/>
      <c r="C162" s="63"/>
      <c r="D162" s="63"/>
      <c r="E162" s="63"/>
    </row>
    <row r="163" spans="1:5" ht="12.75" customHeight="1">
      <c r="A163" s="63"/>
      <c r="B163" s="63"/>
      <c r="C163" s="63"/>
      <c r="D163" s="63"/>
      <c r="E163" s="63"/>
    </row>
    <row r="164" spans="1:5" ht="12.75" customHeight="1">
      <c r="A164" s="67"/>
      <c r="B164" s="67"/>
      <c r="C164" s="67"/>
      <c r="D164" s="122" t="s">
        <v>221</v>
      </c>
      <c r="E164" s="124">
        <f>E160</f>
        <v>15000</v>
      </c>
    </row>
    <row r="165" ht="12.75" customHeight="1"/>
    <row r="166" spans="1:5" ht="12.75" customHeight="1">
      <c r="A166" s="73"/>
      <c r="B166" s="73"/>
      <c r="C166" s="73"/>
      <c r="D166" s="73"/>
      <c r="E166" s="73"/>
    </row>
    <row r="167" spans="1:5" ht="12.75" customHeight="1">
      <c r="A167" s="63"/>
      <c r="B167" s="63">
        <v>932</v>
      </c>
      <c r="C167" s="63">
        <v>22001</v>
      </c>
      <c r="D167" s="63" t="s">
        <v>137</v>
      </c>
      <c r="E167" s="63"/>
    </row>
    <row r="168" spans="1:5" ht="12.75" customHeight="1">
      <c r="A168" s="63"/>
      <c r="B168" s="63"/>
      <c r="C168" s="63"/>
      <c r="D168" s="63" t="s">
        <v>222</v>
      </c>
      <c r="E168" s="63"/>
    </row>
    <row r="169" spans="1:5" ht="12.75" customHeight="1">
      <c r="A169" s="63"/>
      <c r="B169" s="63"/>
      <c r="C169" s="63"/>
      <c r="D169" s="63" t="s">
        <v>222</v>
      </c>
      <c r="E169" s="74">
        <f>'presupuesto gasto 2020'!E64</f>
        <v>10000</v>
      </c>
    </row>
    <row r="170" spans="1:5" ht="12.75" customHeight="1">
      <c r="A170" s="63"/>
      <c r="B170" s="63"/>
      <c r="C170" s="63"/>
      <c r="D170" s="63"/>
      <c r="E170" s="63"/>
    </row>
    <row r="171" spans="1:5" ht="12.75" customHeight="1">
      <c r="A171" s="63"/>
      <c r="B171" s="63"/>
      <c r="C171" s="63"/>
      <c r="D171" s="63"/>
      <c r="E171" s="63"/>
    </row>
    <row r="172" spans="1:5" ht="12.75" customHeight="1">
      <c r="A172" s="63"/>
      <c r="B172" s="63"/>
      <c r="C172" s="63"/>
      <c r="D172" s="63"/>
      <c r="E172" s="63"/>
    </row>
    <row r="173" spans="1:5" ht="12.75" customHeight="1">
      <c r="A173" s="67"/>
      <c r="B173" s="67"/>
      <c r="C173" s="67"/>
      <c r="D173" s="122" t="s">
        <v>223</v>
      </c>
      <c r="E173" s="124">
        <f>E169</f>
        <v>10000</v>
      </c>
    </row>
    <row r="174" ht="12.75" customHeight="1"/>
    <row r="175" spans="1:5" ht="12.75" customHeight="1">
      <c r="A175" s="73"/>
      <c r="B175" s="73"/>
      <c r="C175" s="73"/>
      <c r="D175" s="73"/>
      <c r="E175" s="73"/>
    </row>
    <row r="176" spans="1:5" ht="12.75" customHeight="1">
      <c r="A176" s="63"/>
      <c r="B176" s="63">
        <v>932</v>
      </c>
      <c r="C176" s="63">
        <v>22002</v>
      </c>
      <c r="D176" s="63" t="s">
        <v>137</v>
      </c>
      <c r="E176" s="63"/>
    </row>
    <row r="177" spans="1:5" ht="12.75" customHeight="1">
      <c r="A177" s="63"/>
      <c r="B177" s="63"/>
      <c r="C177" s="63"/>
      <c r="D177" s="63" t="s">
        <v>224</v>
      </c>
      <c r="E177" s="63"/>
    </row>
    <row r="178" spans="1:5" ht="12.75" customHeight="1">
      <c r="A178" s="63"/>
      <c r="B178" s="63"/>
      <c r="C178" s="63"/>
      <c r="D178" s="63" t="s">
        <v>224</v>
      </c>
      <c r="E178" s="74">
        <f>'presupuesto gasto 2020'!E65</f>
        <v>112000</v>
      </c>
    </row>
    <row r="179" spans="1:5" ht="12.75" customHeight="1">
      <c r="A179" s="63"/>
      <c r="B179" s="63"/>
      <c r="C179" s="63"/>
      <c r="D179" s="63"/>
      <c r="E179" s="63"/>
    </row>
    <row r="180" spans="1:5" ht="12.75" customHeight="1">
      <c r="A180" s="63"/>
      <c r="B180" s="63"/>
      <c r="C180" s="63"/>
      <c r="D180" s="63"/>
      <c r="E180" s="63"/>
    </row>
    <row r="181" spans="1:5" ht="12.75" customHeight="1">
      <c r="A181" s="63"/>
      <c r="B181" s="63"/>
      <c r="C181" s="63"/>
      <c r="D181" s="63"/>
      <c r="E181" s="63"/>
    </row>
    <row r="182" spans="1:5" ht="12.75" customHeight="1">
      <c r="A182" s="67"/>
      <c r="B182" s="67"/>
      <c r="C182" s="67"/>
      <c r="D182" s="122" t="s">
        <v>225</v>
      </c>
      <c r="E182" s="124">
        <f>E178</f>
        <v>112000</v>
      </c>
    </row>
    <row r="183" ht="12.75" customHeight="1"/>
    <row r="184" spans="1:5" ht="12.75" customHeight="1">
      <c r="A184" s="73"/>
      <c r="B184" s="73">
        <v>932</v>
      </c>
      <c r="C184" s="73">
        <v>22100</v>
      </c>
      <c r="D184" s="73" t="s">
        <v>207</v>
      </c>
      <c r="E184" s="73"/>
    </row>
    <row r="185" spans="1:5" ht="12.75" customHeight="1">
      <c r="A185" s="63"/>
      <c r="B185" s="63"/>
      <c r="C185" s="63"/>
      <c r="D185" s="63" t="s">
        <v>89</v>
      </c>
      <c r="E185" s="63"/>
    </row>
    <row r="186" spans="1:5" ht="12.75" customHeight="1">
      <c r="A186" s="63"/>
      <c r="B186" s="63"/>
      <c r="C186" s="63"/>
      <c r="D186" s="63" t="s">
        <v>89</v>
      </c>
      <c r="E186" s="74">
        <f>'presupuesto gasto 2020'!E66</f>
        <v>21000</v>
      </c>
    </row>
    <row r="187" spans="1:5" ht="12.75" customHeight="1">
      <c r="A187" s="63"/>
      <c r="B187" s="63"/>
      <c r="C187" s="63"/>
      <c r="D187" s="63"/>
      <c r="E187" s="63"/>
    </row>
    <row r="188" spans="1:5" ht="12.75" customHeight="1">
      <c r="A188" s="67"/>
      <c r="B188" s="67"/>
      <c r="C188" s="67"/>
      <c r="D188" s="122" t="s">
        <v>226</v>
      </c>
      <c r="E188" s="124">
        <f>E186</f>
        <v>21000</v>
      </c>
    </row>
    <row r="189" ht="12.75" customHeight="1"/>
    <row r="190" spans="1:5" ht="12.75" customHeight="1">
      <c r="A190" s="73"/>
      <c r="B190" s="73"/>
      <c r="C190" s="73"/>
      <c r="D190" s="73"/>
      <c r="E190" s="73"/>
    </row>
    <row r="191" spans="1:5" ht="12.75" customHeight="1">
      <c r="A191" s="63"/>
      <c r="B191" s="63">
        <v>932</v>
      </c>
      <c r="C191" s="63">
        <v>22101</v>
      </c>
      <c r="D191" s="63" t="s">
        <v>137</v>
      </c>
      <c r="E191" s="63"/>
    </row>
    <row r="192" spans="1:5" ht="12.75" customHeight="1">
      <c r="A192" s="63"/>
      <c r="B192" s="63"/>
      <c r="C192" s="63"/>
      <c r="D192" s="63" t="s">
        <v>90</v>
      </c>
      <c r="E192" s="63"/>
    </row>
    <row r="193" spans="1:5" ht="12.75" customHeight="1">
      <c r="A193" s="63"/>
      <c r="B193" s="63"/>
      <c r="C193" s="63"/>
      <c r="D193" s="63" t="s">
        <v>90</v>
      </c>
      <c r="E193" s="74">
        <f>'presupuesto gasto 2020'!E67</f>
        <v>2800</v>
      </c>
    </row>
    <row r="194" spans="1:5" ht="12.75" customHeight="1">
      <c r="A194" s="63"/>
      <c r="B194" s="63"/>
      <c r="C194" s="63"/>
      <c r="D194" s="63"/>
      <c r="E194" s="63"/>
    </row>
    <row r="195" spans="1:5" ht="12.75" customHeight="1">
      <c r="A195" s="63"/>
      <c r="B195" s="63"/>
      <c r="C195" s="63"/>
      <c r="D195" s="63"/>
      <c r="E195" s="63"/>
    </row>
    <row r="196" spans="1:5" ht="12.75" customHeight="1">
      <c r="A196" s="67"/>
      <c r="B196" s="67"/>
      <c r="C196" s="67"/>
      <c r="D196" s="122" t="s">
        <v>227</v>
      </c>
      <c r="E196" s="124">
        <f>E193</f>
        <v>2800</v>
      </c>
    </row>
    <row r="197" ht="12.75" customHeight="1"/>
    <row r="198" spans="1:5" ht="12.75" customHeight="1">
      <c r="A198" s="73"/>
      <c r="B198" s="73">
        <v>932</v>
      </c>
      <c r="C198" s="73">
        <v>22103</v>
      </c>
      <c r="D198" s="73" t="s">
        <v>137</v>
      </c>
      <c r="E198" s="73"/>
    </row>
    <row r="199" spans="1:5" ht="12.75" customHeight="1">
      <c r="A199" s="63"/>
      <c r="B199" s="63"/>
      <c r="C199" s="63"/>
      <c r="D199" s="63" t="s">
        <v>228</v>
      </c>
      <c r="E199" s="63"/>
    </row>
    <row r="200" spans="1:5" ht="12.75" customHeight="1">
      <c r="A200" s="63"/>
      <c r="B200" s="63"/>
      <c r="C200" s="63"/>
      <c r="D200" s="63" t="s">
        <v>228</v>
      </c>
      <c r="E200" s="74">
        <f>'presupuesto gasto 2020'!E68</f>
        <v>710</v>
      </c>
    </row>
    <row r="201" spans="1:5" ht="12.75" customHeight="1">
      <c r="A201" s="63"/>
      <c r="B201" s="63"/>
      <c r="C201" s="63"/>
      <c r="D201" s="63"/>
      <c r="E201" s="63"/>
    </row>
    <row r="202" spans="1:5" ht="12.75" customHeight="1">
      <c r="A202" s="67"/>
      <c r="B202" s="67"/>
      <c r="C202" s="67"/>
      <c r="D202" s="122" t="s">
        <v>229</v>
      </c>
      <c r="E202" s="124">
        <f>E200</f>
        <v>710</v>
      </c>
    </row>
    <row r="203" ht="12.75" customHeight="1"/>
    <row r="204" spans="1:5" ht="12.75" customHeight="1">
      <c r="A204" s="73"/>
      <c r="B204" s="73"/>
      <c r="C204" s="73"/>
      <c r="D204" s="73"/>
      <c r="E204" s="73"/>
    </row>
    <row r="205" spans="1:5" ht="12.75" customHeight="1">
      <c r="A205" s="63"/>
      <c r="B205" s="63">
        <v>932</v>
      </c>
      <c r="C205" s="63">
        <v>22106</v>
      </c>
      <c r="D205" s="63" t="s">
        <v>137</v>
      </c>
      <c r="E205" s="63"/>
    </row>
    <row r="206" spans="1:5" ht="12.75" customHeight="1">
      <c r="A206" s="63"/>
      <c r="B206" s="63"/>
      <c r="C206" s="63"/>
      <c r="D206" s="63" t="s">
        <v>230</v>
      </c>
      <c r="E206" s="63"/>
    </row>
    <row r="207" spans="1:5" ht="12.75" customHeight="1">
      <c r="A207" s="63"/>
      <c r="B207" s="63"/>
      <c r="C207" s="63"/>
      <c r="D207" s="63" t="s">
        <v>230</v>
      </c>
      <c r="E207" s="74">
        <f>'presupuesto gasto 2020'!E69</f>
        <v>65</v>
      </c>
    </row>
    <row r="208" spans="1:5" ht="12.75" customHeight="1">
      <c r="A208" s="63"/>
      <c r="B208" s="63"/>
      <c r="C208" s="63"/>
      <c r="D208" s="63"/>
      <c r="E208" s="63"/>
    </row>
    <row r="209" spans="1:5" ht="12.75" customHeight="1">
      <c r="A209" s="63"/>
      <c r="B209" s="63"/>
      <c r="C209" s="63"/>
      <c r="D209" s="63"/>
      <c r="E209" s="63"/>
    </row>
    <row r="210" spans="1:5" ht="12.75" customHeight="1">
      <c r="A210" s="63"/>
      <c r="B210" s="63"/>
      <c r="C210" s="63"/>
      <c r="D210" s="63"/>
      <c r="E210" s="63"/>
    </row>
    <row r="211" spans="1:5" ht="12.75" customHeight="1">
      <c r="A211" s="67"/>
      <c r="B211" s="67"/>
      <c r="C211" s="67"/>
      <c r="D211" s="122" t="s">
        <v>231</v>
      </c>
      <c r="E211" s="124">
        <f>E207</f>
        <v>65</v>
      </c>
    </row>
    <row r="212" ht="12.75" customHeight="1"/>
    <row r="213" spans="1:5" ht="12.75" customHeight="1">
      <c r="A213" s="73"/>
      <c r="B213" s="73">
        <v>932</v>
      </c>
      <c r="C213" s="73">
        <v>22110</v>
      </c>
      <c r="D213" s="73" t="s">
        <v>137</v>
      </c>
      <c r="E213" s="73"/>
    </row>
    <row r="214" spans="1:5" ht="12.75" customHeight="1">
      <c r="A214" s="63"/>
      <c r="B214" s="63"/>
      <c r="C214" s="63"/>
      <c r="D214" s="63" t="s">
        <v>232</v>
      </c>
      <c r="E214" s="63"/>
    </row>
    <row r="215" spans="1:5" ht="12.75" customHeight="1">
      <c r="A215" s="63"/>
      <c r="B215" s="63"/>
      <c r="C215" s="63"/>
      <c r="D215" s="63" t="s">
        <v>232</v>
      </c>
      <c r="E215" s="74">
        <f>'presupuesto gasto 2020'!E70</f>
        <v>900</v>
      </c>
    </row>
    <row r="216" spans="1:5" ht="12.75" customHeight="1">
      <c r="A216" s="63"/>
      <c r="B216" s="63"/>
      <c r="C216" s="63"/>
      <c r="D216" s="63"/>
      <c r="E216" s="63"/>
    </row>
    <row r="217" spans="1:5" ht="12.75" customHeight="1">
      <c r="A217" s="63"/>
      <c r="B217" s="63"/>
      <c r="C217" s="63"/>
      <c r="D217" s="63"/>
      <c r="E217" s="63"/>
    </row>
    <row r="218" spans="1:5" ht="12.75" customHeight="1">
      <c r="A218" s="63"/>
      <c r="B218" s="63"/>
      <c r="C218" s="63"/>
      <c r="D218" s="63"/>
      <c r="E218" s="63"/>
    </row>
    <row r="219" spans="1:5" ht="12.75" customHeight="1">
      <c r="A219" s="67"/>
      <c r="B219" s="67"/>
      <c r="C219" s="67"/>
      <c r="D219" s="122" t="s">
        <v>233</v>
      </c>
      <c r="E219" s="124">
        <f>E215</f>
        <v>900</v>
      </c>
    </row>
    <row r="220" ht="12.75" customHeight="1"/>
    <row r="221" spans="1:5" ht="12.75" customHeight="1">
      <c r="A221" s="73"/>
      <c r="B221" s="73">
        <v>912</v>
      </c>
      <c r="C221" s="73">
        <v>22200</v>
      </c>
      <c r="D221" s="73" t="s">
        <v>157</v>
      </c>
      <c r="E221" s="73"/>
    </row>
    <row r="222" spans="1:5" ht="12.75" customHeight="1">
      <c r="A222" s="63"/>
      <c r="B222" s="63"/>
      <c r="C222" s="63"/>
      <c r="D222" s="63" t="s">
        <v>234</v>
      </c>
      <c r="E222" s="63"/>
    </row>
    <row r="223" spans="1:5" ht="12.75" customHeight="1">
      <c r="A223" s="63"/>
      <c r="B223" s="63"/>
      <c r="C223" s="63"/>
      <c r="D223" s="63" t="s">
        <v>234</v>
      </c>
      <c r="E223" s="74">
        <f>'presupuesto gasto 2020'!E20</f>
        <v>6</v>
      </c>
    </row>
    <row r="224" spans="1:5" ht="12.75" customHeight="1">
      <c r="A224" s="63"/>
      <c r="B224" s="63"/>
      <c r="C224" s="63"/>
      <c r="D224" s="63"/>
      <c r="E224" s="63"/>
    </row>
    <row r="225" spans="1:5" ht="12.75" customHeight="1">
      <c r="A225" s="63"/>
      <c r="B225" s="63"/>
      <c r="C225" s="63"/>
      <c r="D225" s="63"/>
      <c r="E225" s="63"/>
    </row>
    <row r="226" spans="1:5" ht="12.75" customHeight="1">
      <c r="A226" s="63"/>
      <c r="B226" s="63">
        <v>932</v>
      </c>
      <c r="C226" s="63">
        <v>22200</v>
      </c>
      <c r="D226" s="63" t="s">
        <v>137</v>
      </c>
      <c r="E226" s="63"/>
    </row>
    <row r="227" spans="1:5" ht="12.75" customHeight="1">
      <c r="A227" s="63"/>
      <c r="B227" s="63"/>
      <c r="C227" s="63"/>
      <c r="D227" s="63" t="s">
        <v>234</v>
      </c>
      <c r="E227" s="63"/>
    </row>
    <row r="228" spans="1:5" ht="12.75" customHeight="1">
      <c r="A228" s="63"/>
      <c r="B228" s="63"/>
      <c r="C228" s="63"/>
      <c r="D228" s="63" t="s">
        <v>234</v>
      </c>
      <c r="E228" s="74">
        <f>'presupuesto gasto 2020'!E71</f>
        <v>5000</v>
      </c>
    </row>
    <row r="229" spans="1:5" ht="12.75" customHeight="1">
      <c r="A229" s="63"/>
      <c r="B229" s="63"/>
      <c r="C229" s="63"/>
      <c r="D229" s="63"/>
      <c r="E229" s="63"/>
    </row>
    <row r="230" spans="1:5" ht="12.75" customHeight="1">
      <c r="A230" s="63"/>
      <c r="B230" s="63"/>
      <c r="C230" s="63"/>
      <c r="D230" s="63"/>
      <c r="E230" s="63"/>
    </row>
    <row r="231" spans="1:5" ht="12.75" customHeight="1">
      <c r="A231" s="63"/>
      <c r="B231" s="63"/>
      <c r="C231" s="63"/>
      <c r="D231" s="63"/>
      <c r="E231" s="63"/>
    </row>
    <row r="232" spans="1:5" ht="12.75" customHeight="1">
      <c r="A232" s="67"/>
      <c r="B232" s="67"/>
      <c r="C232" s="67"/>
      <c r="D232" s="122" t="s">
        <v>235</v>
      </c>
      <c r="E232" s="124">
        <f>E223+E228</f>
        <v>5006</v>
      </c>
    </row>
    <row r="233" ht="12.75" customHeight="1"/>
    <row r="234" spans="1:5" ht="12.75" customHeight="1">
      <c r="A234" s="73"/>
      <c r="B234" s="73"/>
      <c r="C234" s="73"/>
      <c r="D234" s="73"/>
      <c r="E234" s="73"/>
    </row>
    <row r="235" spans="1:5" ht="12.75" customHeight="1">
      <c r="A235" s="63"/>
      <c r="B235" s="63">
        <v>932</v>
      </c>
      <c r="C235" s="63">
        <v>22201</v>
      </c>
      <c r="D235" s="63" t="s">
        <v>137</v>
      </c>
      <c r="E235" s="63"/>
    </row>
    <row r="236" spans="1:5" ht="12.75" customHeight="1">
      <c r="A236" s="63"/>
      <c r="B236" s="63"/>
      <c r="C236" s="63"/>
      <c r="D236" s="63" t="s">
        <v>236</v>
      </c>
      <c r="E236" s="63"/>
    </row>
    <row r="237" spans="1:5" ht="12.75" customHeight="1">
      <c r="A237" s="63"/>
      <c r="B237" s="63"/>
      <c r="C237" s="63"/>
      <c r="D237" s="63" t="s">
        <v>236</v>
      </c>
      <c r="E237" s="74">
        <f>'presupuesto gasto 2020'!E72</f>
        <v>1157900</v>
      </c>
    </row>
    <row r="238" spans="1:5" ht="12.75" customHeight="1">
      <c r="A238" s="63"/>
      <c r="B238" s="63"/>
      <c r="C238" s="63"/>
      <c r="D238" s="63"/>
      <c r="E238" s="63"/>
    </row>
    <row r="239" spans="1:5" ht="12.75" customHeight="1">
      <c r="A239" s="63"/>
      <c r="B239" s="63"/>
      <c r="C239" s="63"/>
      <c r="D239" s="63"/>
      <c r="E239" s="63"/>
    </row>
    <row r="240" spans="1:5" ht="12.75" customHeight="1">
      <c r="A240" s="63"/>
      <c r="B240" s="63"/>
      <c r="C240" s="63"/>
      <c r="D240" s="63"/>
      <c r="E240" s="63"/>
    </row>
    <row r="241" spans="1:5" ht="12.75" customHeight="1">
      <c r="A241" s="67"/>
      <c r="B241" s="67"/>
      <c r="C241" s="67"/>
      <c r="D241" s="122" t="s">
        <v>237</v>
      </c>
      <c r="E241" s="124">
        <f>E237</f>
        <v>1157900</v>
      </c>
    </row>
    <row r="242" ht="12.75" customHeight="1"/>
    <row r="243" spans="1:5" ht="12.75" customHeight="1">
      <c r="A243" s="73"/>
      <c r="B243" s="73"/>
      <c r="C243" s="73"/>
      <c r="D243" s="73"/>
      <c r="E243" s="73"/>
    </row>
    <row r="244" spans="1:5" ht="12.75" customHeight="1">
      <c r="A244" s="63"/>
      <c r="B244" s="63">
        <v>932</v>
      </c>
      <c r="C244" s="63">
        <v>22202</v>
      </c>
      <c r="D244" s="63" t="s">
        <v>137</v>
      </c>
      <c r="E244" s="63"/>
    </row>
    <row r="245" spans="1:5" ht="12.75" customHeight="1">
      <c r="A245" s="63"/>
      <c r="B245" s="63"/>
      <c r="C245" s="63"/>
      <c r="D245" s="63" t="s">
        <v>238</v>
      </c>
      <c r="E245" s="63"/>
    </row>
    <row r="246" spans="1:5" ht="12.75" customHeight="1">
      <c r="A246" s="63"/>
      <c r="B246" s="63"/>
      <c r="C246" s="63"/>
      <c r="D246" s="63" t="s">
        <v>238</v>
      </c>
      <c r="E246" s="74">
        <f>'presupuesto gasto 2020'!E73</f>
        <v>6</v>
      </c>
    </row>
    <row r="247" spans="1:5" ht="12.75" customHeight="1">
      <c r="A247" s="63"/>
      <c r="B247" s="63"/>
      <c r="C247" s="63"/>
      <c r="D247" s="63"/>
      <c r="E247" s="63"/>
    </row>
    <row r="248" spans="1:5" ht="12.75" customHeight="1">
      <c r="A248" s="63"/>
      <c r="B248" s="63"/>
      <c r="C248" s="63"/>
      <c r="D248" s="63"/>
      <c r="E248" s="63"/>
    </row>
    <row r="249" spans="1:5" ht="12.75" customHeight="1">
      <c r="A249" s="63"/>
      <c r="B249" s="63"/>
      <c r="C249" s="63"/>
      <c r="D249" s="63"/>
      <c r="E249" s="63"/>
    </row>
    <row r="250" spans="1:5" ht="12.75" customHeight="1">
      <c r="A250" s="67"/>
      <c r="B250" s="67"/>
      <c r="C250" s="67"/>
      <c r="D250" s="122" t="s">
        <v>239</v>
      </c>
      <c r="E250" s="124">
        <f>E246</f>
        <v>6</v>
      </c>
    </row>
    <row r="251" ht="12.75" customHeight="1"/>
    <row r="252" spans="1:5" ht="12.75" customHeight="1">
      <c r="A252" s="73"/>
      <c r="B252" s="73"/>
      <c r="C252" s="73"/>
      <c r="D252" s="73"/>
      <c r="E252" s="73"/>
    </row>
    <row r="253" spans="1:5" ht="12.75" customHeight="1">
      <c r="A253" s="63"/>
      <c r="B253" s="63">
        <v>932</v>
      </c>
      <c r="C253" s="63">
        <v>22203</v>
      </c>
      <c r="D253" s="63" t="s">
        <v>137</v>
      </c>
      <c r="E253" s="63"/>
    </row>
    <row r="254" spans="1:5" ht="12.75" customHeight="1">
      <c r="A254" s="63"/>
      <c r="B254" s="63"/>
      <c r="C254" s="63"/>
      <c r="D254" s="63" t="s">
        <v>240</v>
      </c>
      <c r="E254" s="63"/>
    </row>
    <row r="255" spans="1:5" ht="12.75" customHeight="1">
      <c r="A255" s="63"/>
      <c r="B255" s="63"/>
      <c r="C255" s="63"/>
      <c r="D255" s="63" t="s">
        <v>240</v>
      </c>
      <c r="E255" s="74">
        <f>'presupuesto gasto 2020'!E74</f>
        <v>129000</v>
      </c>
    </row>
    <row r="256" spans="1:5" ht="12.75" customHeight="1">
      <c r="A256" s="63"/>
      <c r="B256" s="63"/>
      <c r="C256" s="63"/>
      <c r="D256" s="63"/>
      <c r="E256" s="63"/>
    </row>
    <row r="257" spans="1:5" ht="12.75" customHeight="1">
      <c r="A257" s="67"/>
      <c r="B257" s="67"/>
      <c r="C257" s="67"/>
      <c r="D257" s="67"/>
      <c r="E257" s="67"/>
    </row>
    <row r="258" spans="1:5" ht="12.75" customHeight="1">
      <c r="A258" s="67"/>
      <c r="B258" s="67"/>
      <c r="C258" s="67"/>
      <c r="D258" s="122" t="s">
        <v>241</v>
      </c>
      <c r="E258" s="124">
        <f>E255</f>
        <v>129000</v>
      </c>
    </row>
    <row r="259" ht="12.75" customHeight="1"/>
    <row r="260" spans="1:5" ht="12.75" customHeight="1">
      <c r="A260" s="73"/>
      <c r="B260" s="73">
        <v>932</v>
      </c>
      <c r="C260" s="73">
        <v>22204</v>
      </c>
      <c r="D260" s="73" t="s">
        <v>137</v>
      </c>
      <c r="E260" s="73"/>
    </row>
    <row r="261" spans="1:5" ht="12.75" customHeight="1">
      <c r="A261" s="63"/>
      <c r="B261" s="63"/>
      <c r="C261" s="63"/>
      <c r="D261" s="63" t="s">
        <v>242</v>
      </c>
      <c r="E261" s="63"/>
    </row>
    <row r="262" spans="1:5" ht="12.75" customHeight="1">
      <c r="A262" s="63"/>
      <c r="B262" s="63"/>
      <c r="C262" s="63"/>
      <c r="D262" s="63" t="s">
        <v>242</v>
      </c>
      <c r="E262" s="74">
        <f>'presupuesto gasto 2020'!E75</f>
        <v>0</v>
      </c>
    </row>
    <row r="263" spans="1:5" ht="12.75" customHeight="1">
      <c r="A263" s="63"/>
      <c r="B263" s="63"/>
      <c r="C263" s="63"/>
      <c r="D263" s="63"/>
      <c r="E263" s="63"/>
    </row>
    <row r="264" spans="1:5" ht="12.75" customHeight="1">
      <c r="A264" s="63"/>
      <c r="B264" s="63"/>
      <c r="C264" s="63"/>
      <c r="D264" s="63"/>
      <c r="E264" s="63"/>
    </row>
    <row r="265" spans="1:5" ht="12.75" customHeight="1">
      <c r="A265" s="67"/>
      <c r="B265" s="67"/>
      <c r="C265" s="67"/>
      <c r="D265" s="67"/>
      <c r="E265" s="67"/>
    </row>
    <row r="266" spans="1:5" ht="12.75" customHeight="1">
      <c r="A266" s="67"/>
      <c r="B266" s="67"/>
      <c r="C266" s="67"/>
      <c r="D266" s="122" t="s">
        <v>243</v>
      </c>
      <c r="E266" s="124">
        <f>E262</f>
        <v>0</v>
      </c>
    </row>
    <row r="267" ht="12.75" customHeight="1"/>
    <row r="268" spans="1:5" ht="12.75" customHeight="1">
      <c r="A268" s="73"/>
      <c r="B268" s="73"/>
      <c r="C268" s="73"/>
      <c r="D268" s="73"/>
      <c r="E268" s="73"/>
    </row>
    <row r="269" spans="1:5" ht="12.75" customHeight="1">
      <c r="A269" s="63"/>
      <c r="B269" s="63">
        <v>932</v>
      </c>
      <c r="C269" s="63">
        <v>22300</v>
      </c>
      <c r="D269" s="63" t="s">
        <v>137</v>
      </c>
      <c r="E269" s="63"/>
    </row>
    <row r="270" spans="1:5" ht="12.75" customHeight="1">
      <c r="A270" s="63"/>
      <c r="B270" s="63"/>
      <c r="C270" s="63"/>
      <c r="D270" s="63" t="s">
        <v>102</v>
      </c>
      <c r="E270" s="63"/>
    </row>
    <row r="271" spans="1:5" ht="12.75" customHeight="1">
      <c r="A271" s="63"/>
      <c r="B271" s="63"/>
      <c r="C271" s="63"/>
      <c r="D271" s="63" t="s">
        <v>102</v>
      </c>
      <c r="E271" s="74">
        <f>'presupuesto gasto 2020'!E76</f>
        <v>57</v>
      </c>
    </row>
    <row r="272" spans="1:5" ht="12.75" customHeight="1">
      <c r="A272" s="63"/>
      <c r="B272" s="63"/>
      <c r="C272" s="63"/>
      <c r="D272" s="63"/>
      <c r="E272" s="63"/>
    </row>
    <row r="273" spans="1:5" ht="12.75" customHeight="1">
      <c r="A273" s="63"/>
      <c r="B273" s="63"/>
      <c r="C273" s="63"/>
      <c r="D273" s="63"/>
      <c r="E273" s="63"/>
    </row>
    <row r="274" spans="1:5" ht="12.75" customHeight="1">
      <c r="A274" s="67"/>
      <c r="B274" s="67"/>
      <c r="C274" s="67"/>
      <c r="D274" s="122" t="s">
        <v>244</v>
      </c>
      <c r="E274" s="124">
        <f>E271</f>
        <v>57</v>
      </c>
    </row>
    <row r="275" ht="12.75" customHeight="1"/>
    <row r="276" spans="1:5" ht="12.75" customHeight="1">
      <c r="A276" s="73"/>
      <c r="B276" s="73"/>
      <c r="C276" s="73"/>
      <c r="D276" s="73"/>
      <c r="E276" s="73"/>
    </row>
    <row r="277" spans="1:5" ht="12.75" customHeight="1">
      <c r="A277" s="63"/>
      <c r="B277" s="63">
        <v>932</v>
      </c>
      <c r="C277" s="63">
        <v>22400</v>
      </c>
      <c r="D277" s="63" t="s">
        <v>137</v>
      </c>
      <c r="E277" s="63"/>
    </row>
    <row r="278" spans="1:5" ht="12.75" customHeight="1">
      <c r="A278" s="63"/>
      <c r="B278" s="63"/>
      <c r="C278" s="63"/>
      <c r="D278" s="63" t="s">
        <v>245</v>
      </c>
      <c r="E278" s="63"/>
    </row>
    <row r="279" spans="1:5" ht="12.75" customHeight="1">
      <c r="A279" s="63"/>
      <c r="B279" s="63"/>
      <c r="C279" s="63"/>
      <c r="D279" s="63" t="s">
        <v>245</v>
      </c>
      <c r="E279" s="74">
        <f>'presupuesto gasto 2020'!E77</f>
        <v>20300</v>
      </c>
    </row>
    <row r="280" spans="1:5" ht="12.75" customHeight="1">
      <c r="A280" s="63"/>
      <c r="B280" s="63"/>
      <c r="C280" s="63"/>
      <c r="D280" s="63"/>
      <c r="E280" s="63"/>
    </row>
    <row r="281" spans="1:5" ht="12.75" customHeight="1">
      <c r="A281" s="63"/>
      <c r="B281" s="63"/>
      <c r="C281" s="63"/>
      <c r="D281" s="63"/>
      <c r="E281" s="63"/>
    </row>
    <row r="282" spans="1:5" ht="12.75" customHeight="1">
      <c r="A282" s="63"/>
      <c r="B282" s="63"/>
      <c r="C282" s="63"/>
      <c r="D282" s="63"/>
      <c r="E282" s="63"/>
    </row>
    <row r="283" spans="1:5" ht="12.75" customHeight="1">
      <c r="A283" s="67"/>
      <c r="B283" s="67"/>
      <c r="C283" s="67"/>
      <c r="D283" s="122" t="s">
        <v>246</v>
      </c>
      <c r="E283" s="124">
        <f>E279</f>
        <v>20300</v>
      </c>
    </row>
    <row r="284" ht="12.75" customHeight="1"/>
    <row r="285" spans="1:5" ht="12.75" customHeight="1">
      <c r="A285" s="73"/>
      <c r="B285" s="73">
        <v>932</v>
      </c>
      <c r="C285" s="73">
        <v>22500</v>
      </c>
      <c r="D285" s="73" t="s">
        <v>137</v>
      </c>
      <c r="E285" s="73"/>
    </row>
    <row r="286" spans="1:5" ht="12.75" customHeight="1">
      <c r="A286" s="63"/>
      <c r="B286" s="63"/>
      <c r="C286" s="63"/>
      <c r="D286" s="63" t="s">
        <v>106</v>
      </c>
      <c r="E286" s="63"/>
    </row>
    <row r="287" spans="1:5" ht="12.75" customHeight="1">
      <c r="A287" s="63"/>
      <c r="B287" s="63"/>
      <c r="C287" s="63"/>
      <c r="D287" s="63" t="s">
        <v>106</v>
      </c>
      <c r="E287" s="74">
        <f>'presupuesto gasto 2020'!E78</f>
        <v>12</v>
      </c>
    </row>
    <row r="288" spans="1:5" ht="12.75" customHeight="1">
      <c r="A288" s="63"/>
      <c r="B288" s="63"/>
      <c r="C288" s="63"/>
      <c r="D288" s="63"/>
      <c r="E288" s="63"/>
    </row>
    <row r="289" spans="1:5" ht="12.75" customHeight="1">
      <c r="A289" s="67"/>
      <c r="B289" s="67"/>
      <c r="C289" s="67"/>
      <c r="D289" s="122" t="s">
        <v>247</v>
      </c>
      <c r="E289" s="124">
        <f>E287</f>
        <v>12</v>
      </c>
    </row>
    <row r="290" ht="12.75" customHeight="1"/>
    <row r="291" spans="1:5" ht="12.75" customHeight="1">
      <c r="A291" s="73"/>
      <c r="B291" s="73">
        <v>932</v>
      </c>
      <c r="C291" s="73">
        <v>22502</v>
      </c>
      <c r="D291" s="73" t="s">
        <v>137</v>
      </c>
      <c r="E291" s="73"/>
    </row>
    <row r="292" spans="1:5" ht="12.75" customHeight="1">
      <c r="A292" s="63"/>
      <c r="B292" s="63"/>
      <c r="C292" s="63"/>
      <c r="D292" s="63" t="s">
        <v>248</v>
      </c>
      <c r="E292" s="63"/>
    </row>
    <row r="293" spans="1:5" ht="12.75" customHeight="1">
      <c r="A293" s="63"/>
      <c r="B293" s="63"/>
      <c r="C293" s="63"/>
      <c r="D293" s="63" t="s">
        <v>248</v>
      </c>
      <c r="E293" s="74">
        <f>'presupuesto gasto 2020'!E79</f>
        <v>12000</v>
      </c>
    </row>
    <row r="294" spans="1:5" ht="12.75" customHeight="1">
      <c r="A294" s="63"/>
      <c r="B294" s="63"/>
      <c r="C294" s="63"/>
      <c r="D294" s="63"/>
      <c r="E294" s="63"/>
    </row>
    <row r="295" spans="1:5" ht="12.75" customHeight="1">
      <c r="A295" s="67"/>
      <c r="B295" s="67"/>
      <c r="C295" s="67"/>
      <c r="D295" s="122" t="s">
        <v>249</v>
      </c>
      <c r="E295" s="124">
        <f>E293</f>
        <v>12000</v>
      </c>
    </row>
    <row r="296" ht="12.75" customHeight="1"/>
    <row r="297" spans="1:5" ht="12.75" customHeight="1">
      <c r="A297" s="73"/>
      <c r="B297" s="73">
        <v>912</v>
      </c>
      <c r="C297" s="73">
        <v>22601</v>
      </c>
      <c r="D297" s="73" t="s">
        <v>157</v>
      </c>
      <c r="E297" s="73"/>
    </row>
    <row r="298" spans="1:5" ht="12.75" customHeight="1">
      <c r="A298" s="63"/>
      <c r="B298" s="63"/>
      <c r="C298" s="63"/>
      <c r="D298" s="63" t="s">
        <v>250</v>
      </c>
      <c r="E298" s="63"/>
    </row>
    <row r="299" spans="1:5" ht="12.75" customHeight="1">
      <c r="A299" s="63"/>
      <c r="B299" s="63"/>
      <c r="C299" s="63"/>
      <c r="D299" s="63" t="s">
        <v>250</v>
      </c>
      <c r="E299" s="74">
        <f>'presupuesto gasto 2020'!E21</f>
        <v>100</v>
      </c>
    </row>
    <row r="300" spans="1:5" ht="12.75" customHeight="1">
      <c r="A300" s="63"/>
      <c r="B300" s="63"/>
      <c r="C300" s="63"/>
      <c r="D300" s="63"/>
      <c r="E300" s="63"/>
    </row>
    <row r="301" spans="1:5" ht="12.75" customHeight="1">
      <c r="A301" s="67"/>
      <c r="B301" s="67"/>
      <c r="C301" s="67"/>
      <c r="D301" s="122" t="s">
        <v>251</v>
      </c>
      <c r="E301" s="124">
        <f>E299</f>
        <v>100</v>
      </c>
    </row>
    <row r="302" ht="12.75" customHeight="1"/>
    <row r="303" spans="1:5" ht="12.75" customHeight="1">
      <c r="A303" s="73"/>
      <c r="B303" s="73"/>
      <c r="C303" s="73"/>
      <c r="D303" s="73"/>
      <c r="E303" s="73"/>
    </row>
    <row r="304" spans="1:5" ht="12.75" customHeight="1">
      <c r="A304" s="63"/>
      <c r="B304" s="63">
        <v>932</v>
      </c>
      <c r="C304" s="63">
        <v>22602</v>
      </c>
      <c r="D304" s="63" t="s">
        <v>137</v>
      </c>
      <c r="E304" s="63"/>
    </row>
    <row r="305" spans="1:5" ht="12.75" customHeight="1">
      <c r="A305" s="63"/>
      <c r="B305" s="63"/>
      <c r="C305" s="63"/>
      <c r="D305" s="63" t="s">
        <v>252</v>
      </c>
      <c r="E305" s="63"/>
    </row>
    <row r="306" spans="1:5" ht="12.75" customHeight="1">
      <c r="A306" s="63"/>
      <c r="B306" s="63"/>
      <c r="C306" s="63"/>
      <c r="D306" s="63" t="s">
        <v>252</v>
      </c>
      <c r="E306" s="74">
        <f>'presupuesto gasto 2020'!E80</f>
        <v>18000</v>
      </c>
    </row>
    <row r="307" spans="1:5" ht="12.75" customHeight="1">
      <c r="A307" s="63"/>
      <c r="B307" s="63"/>
      <c r="C307" s="63"/>
      <c r="D307" s="63"/>
      <c r="E307" s="63"/>
    </row>
    <row r="308" spans="1:5" ht="12.75" customHeight="1">
      <c r="A308" s="63"/>
      <c r="B308" s="63"/>
      <c r="C308" s="63"/>
      <c r="D308" s="63"/>
      <c r="E308" s="63"/>
    </row>
    <row r="309" spans="1:5" ht="12.75" customHeight="1">
      <c r="A309" s="63"/>
      <c r="B309" s="63"/>
      <c r="C309" s="63"/>
      <c r="D309" s="63"/>
      <c r="E309" s="63"/>
    </row>
    <row r="310" spans="1:5" ht="12.75" customHeight="1">
      <c r="A310" s="67"/>
      <c r="B310" s="67"/>
      <c r="C310" s="67"/>
      <c r="D310" s="122" t="s">
        <v>253</v>
      </c>
      <c r="E310" s="124">
        <f>E306</f>
        <v>18000</v>
      </c>
    </row>
    <row r="311" ht="12.75" customHeight="1"/>
    <row r="312" spans="1:5" ht="12.75" customHeight="1">
      <c r="A312" s="73"/>
      <c r="B312" s="73">
        <v>932</v>
      </c>
      <c r="C312" s="73">
        <v>22603</v>
      </c>
      <c r="D312" s="73" t="s">
        <v>137</v>
      </c>
      <c r="E312" s="73"/>
    </row>
    <row r="313" spans="1:5" ht="12.75" customHeight="1">
      <c r="A313" s="63"/>
      <c r="B313" s="63"/>
      <c r="C313" s="63"/>
      <c r="D313" s="63" t="s">
        <v>114</v>
      </c>
      <c r="E313" s="63"/>
    </row>
    <row r="314" spans="1:5" ht="12.75" customHeight="1">
      <c r="A314" s="63"/>
      <c r="B314" s="63"/>
      <c r="C314" s="63"/>
      <c r="D314" s="63" t="s">
        <v>114</v>
      </c>
      <c r="E314" s="74">
        <f>'presupuesto gasto 2020'!E81</f>
        <v>600</v>
      </c>
    </row>
    <row r="315" spans="1:5" ht="12.75" customHeight="1">
      <c r="A315" s="63"/>
      <c r="B315" s="63"/>
      <c r="C315" s="63"/>
      <c r="D315" s="63"/>
      <c r="E315" s="63"/>
    </row>
    <row r="316" spans="1:5" ht="12.75" customHeight="1">
      <c r="A316" s="63"/>
      <c r="B316" s="63"/>
      <c r="C316" s="63"/>
      <c r="D316" s="63"/>
      <c r="E316" s="63"/>
    </row>
    <row r="317" spans="1:5" ht="12.75" customHeight="1">
      <c r="A317" s="63"/>
      <c r="B317" s="63"/>
      <c r="C317" s="63"/>
      <c r="D317" s="63"/>
      <c r="E317" s="63"/>
    </row>
    <row r="318" spans="1:5" ht="12.75" customHeight="1">
      <c r="A318" s="67"/>
      <c r="B318" s="67"/>
      <c r="C318" s="67"/>
      <c r="D318" s="122" t="s">
        <v>254</v>
      </c>
      <c r="E318" s="124">
        <f>E314</f>
        <v>600</v>
      </c>
    </row>
    <row r="319" ht="12.75" customHeight="1"/>
    <row r="320" spans="1:5" ht="12.75" customHeight="1">
      <c r="A320" s="73"/>
      <c r="B320" s="73"/>
      <c r="C320" s="73"/>
      <c r="D320" s="73"/>
      <c r="E320" s="73"/>
    </row>
    <row r="321" spans="1:5" ht="12.75" customHeight="1">
      <c r="A321" s="63"/>
      <c r="B321" s="73">
        <v>932</v>
      </c>
      <c r="C321" s="73">
        <v>22604</v>
      </c>
      <c r="D321" s="65" t="s">
        <v>255</v>
      </c>
      <c r="E321" s="63"/>
    </row>
    <row r="322" spans="1:5" ht="12.75" customHeight="1">
      <c r="A322" s="63"/>
      <c r="B322" s="63"/>
      <c r="C322" s="63"/>
      <c r="D322" s="63" t="s">
        <v>256</v>
      </c>
      <c r="E322" s="63"/>
    </row>
    <row r="323" spans="1:5" ht="12.75" customHeight="1">
      <c r="A323" s="63"/>
      <c r="B323" s="63"/>
      <c r="C323" s="63"/>
      <c r="D323" s="63" t="s">
        <v>256</v>
      </c>
      <c r="E323" s="74">
        <f>'presupuesto gasto 2020'!E82</f>
        <v>35000</v>
      </c>
    </row>
    <row r="324" spans="1:5" ht="12.75" customHeight="1">
      <c r="A324" s="63"/>
      <c r="B324" s="63"/>
      <c r="C324" s="63"/>
      <c r="D324" s="63"/>
      <c r="E324" s="63"/>
    </row>
    <row r="325" spans="1:5" ht="12.75" customHeight="1">
      <c r="A325" s="63"/>
      <c r="B325" s="63"/>
      <c r="C325" s="63"/>
      <c r="D325" s="63"/>
      <c r="E325" s="63"/>
    </row>
    <row r="326" spans="1:5" ht="12.75" customHeight="1">
      <c r="A326" s="63"/>
      <c r="B326" s="63"/>
      <c r="C326" s="63"/>
      <c r="D326" s="63"/>
      <c r="E326" s="63"/>
    </row>
    <row r="327" spans="1:5" ht="12.75" customHeight="1">
      <c r="A327" s="63"/>
      <c r="B327" s="63"/>
      <c r="C327" s="63"/>
      <c r="D327" s="63"/>
      <c r="E327" s="63"/>
    </row>
    <row r="328" spans="1:5" ht="12.75" customHeight="1">
      <c r="A328" s="67"/>
      <c r="B328" s="67"/>
      <c r="C328" s="67"/>
      <c r="D328" s="122" t="s">
        <v>257</v>
      </c>
      <c r="E328" s="124">
        <f>E323</f>
        <v>35000</v>
      </c>
    </row>
    <row r="329" ht="12.75" customHeight="1"/>
    <row r="330" spans="1:5" ht="12.75" customHeight="1">
      <c r="A330" s="73"/>
      <c r="B330" s="73">
        <v>932</v>
      </c>
      <c r="C330" s="73">
        <v>22608</v>
      </c>
      <c r="D330" s="73" t="s">
        <v>255</v>
      </c>
      <c r="E330" s="73"/>
    </row>
    <row r="331" spans="1:5" ht="12.75" customHeight="1">
      <c r="A331" s="63"/>
      <c r="B331" s="63"/>
      <c r="C331" s="63"/>
      <c r="D331" s="63" t="s">
        <v>258</v>
      </c>
      <c r="E331" s="63"/>
    </row>
    <row r="332" spans="1:5" ht="12.75" customHeight="1">
      <c r="A332" s="63"/>
      <c r="B332" s="63"/>
      <c r="C332" s="63"/>
      <c r="D332" s="63" t="s">
        <v>258</v>
      </c>
      <c r="E332" s="74">
        <f>'presupuesto gasto 2020'!E83</f>
        <v>12</v>
      </c>
    </row>
    <row r="333" spans="1:5" ht="12.75" customHeight="1">
      <c r="A333" s="63"/>
      <c r="B333" s="63"/>
      <c r="C333" s="63"/>
      <c r="D333" s="63"/>
      <c r="E333" s="63"/>
    </row>
    <row r="334" spans="1:5" ht="12.75" customHeight="1">
      <c r="A334" s="63"/>
      <c r="B334" s="63"/>
      <c r="C334" s="63"/>
      <c r="D334" s="63"/>
      <c r="E334" s="63"/>
    </row>
    <row r="335" spans="1:5" ht="12.75" customHeight="1">
      <c r="A335" s="67"/>
      <c r="B335" s="67"/>
      <c r="C335" s="67"/>
      <c r="D335" s="122" t="s">
        <v>259</v>
      </c>
      <c r="E335" s="124">
        <f>E332</f>
        <v>12</v>
      </c>
    </row>
    <row r="336" ht="12.75" customHeight="1"/>
    <row r="337" ht="12.75" customHeight="1"/>
    <row r="338" spans="1:5" ht="12.75" customHeight="1">
      <c r="A338" s="80"/>
      <c r="B338" s="73">
        <v>932</v>
      </c>
      <c r="C338" s="73">
        <v>22700</v>
      </c>
      <c r="D338" s="75" t="s">
        <v>207</v>
      </c>
      <c r="E338" s="73"/>
    </row>
    <row r="339" spans="1:5" ht="12.75" customHeight="1">
      <c r="A339" s="76"/>
      <c r="B339" s="63"/>
      <c r="C339" s="63"/>
      <c r="D339" s="65" t="s">
        <v>118</v>
      </c>
      <c r="E339" s="63"/>
    </row>
    <row r="340" spans="1:5" ht="12.75" customHeight="1">
      <c r="A340" s="76"/>
      <c r="B340" s="63"/>
      <c r="C340" s="63"/>
      <c r="D340" s="65" t="s">
        <v>118</v>
      </c>
      <c r="E340" s="74">
        <f>'presupuesto gasto 2020'!E84</f>
        <v>42000</v>
      </c>
    </row>
    <row r="341" spans="1:5" ht="12.75" customHeight="1">
      <c r="A341" s="76"/>
      <c r="B341" s="63"/>
      <c r="C341" s="63"/>
      <c r="D341" s="65"/>
      <c r="E341" s="63"/>
    </row>
    <row r="342" spans="1:5" ht="12.75" customHeight="1">
      <c r="A342" s="76"/>
      <c r="B342" s="63"/>
      <c r="C342" s="63"/>
      <c r="D342" s="65"/>
      <c r="E342" s="63"/>
    </row>
    <row r="343" spans="1:5" ht="12.75" customHeight="1">
      <c r="A343" s="76"/>
      <c r="B343" s="63"/>
      <c r="C343" s="63"/>
      <c r="D343" s="65"/>
      <c r="E343" s="63"/>
    </row>
    <row r="344" spans="1:5" ht="12.75" customHeight="1">
      <c r="A344" s="79"/>
      <c r="B344" s="67"/>
      <c r="C344" s="67"/>
      <c r="D344" s="126" t="s">
        <v>260</v>
      </c>
      <c r="E344" s="124">
        <f>E340</f>
        <v>42000</v>
      </c>
    </row>
    <row r="345" ht="12.75" customHeight="1"/>
    <row r="346" spans="1:5" ht="12.75" customHeight="1">
      <c r="A346" s="80"/>
      <c r="B346" s="73">
        <v>932</v>
      </c>
      <c r="C346" s="73">
        <v>22701</v>
      </c>
      <c r="D346" s="75" t="s">
        <v>207</v>
      </c>
      <c r="E346" s="73"/>
    </row>
    <row r="347" spans="1:5" ht="12.75" customHeight="1">
      <c r="A347" s="76"/>
      <c r="B347" s="63"/>
      <c r="C347" s="63"/>
      <c r="D347" s="65" t="s">
        <v>120</v>
      </c>
      <c r="E347" s="63"/>
    </row>
    <row r="348" spans="1:5" ht="12.75" customHeight="1">
      <c r="A348" s="76"/>
      <c r="B348" s="63"/>
      <c r="C348" s="63"/>
      <c r="D348" s="65" t="s">
        <v>120</v>
      </c>
      <c r="E348" s="74">
        <f>'presupuesto gasto 2020'!E85</f>
        <v>54000</v>
      </c>
    </row>
    <row r="349" spans="1:5" ht="12.75" customHeight="1">
      <c r="A349" s="76"/>
      <c r="B349" s="63"/>
      <c r="C349" s="63"/>
      <c r="D349" s="65"/>
      <c r="E349" s="74"/>
    </row>
    <row r="350" spans="1:5" ht="12.75" customHeight="1">
      <c r="A350" s="76"/>
      <c r="B350" s="63"/>
      <c r="C350" s="63"/>
      <c r="D350" s="65"/>
      <c r="E350" s="63"/>
    </row>
    <row r="351" spans="1:5" ht="12.75" customHeight="1">
      <c r="A351" s="76"/>
      <c r="B351" s="63"/>
      <c r="C351" s="63"/>
      <c r="D351" s="65"/>
      <c r="E351" s="63"/>
    </row>
    <row r="352" spans="1:5" ht="12.75" customHeight="1">
      <c r="A352" s="79"/>
      <c r="B352" s="67"/>
      <c r="C352" s="67"/>
      <c r="D352" s="126" t="s">
        <v>261</v>
      </c>
      <c r="E352" s="124">
        <f>E348</f>
        <v>54000</v>
      </c>
    </row>
    <row r="353" ht="12.75" customHeight="1"/>
    <row r="354" spans="1:5" ht="12.75" customHeight="1">
      <c r="A354" s="73"/>
      <c r="B354" s="73">
        <v>932</v>
      </c>
      <c r="C354" s="73">
        <v>22702</v>
      </c>
      <c r="D354" s="73" t="s">
        <v>207</v>
      </c>
      <c r="E354" s="73"/>
    </row>
    <row r="355" spans="1:5" ht="12.75" customHeight="1">
      <c r="A355" s="63"/>
      <c r="B355" s="63"/>
      <c r="C355" s="63"/>
      <c r="D355" s="63" t="s">
        <v>121</v>
      </c>
      <c r="E355" s="63"/>
    </row>
    <row r="356" spans="1:5" ht="12.75" customHeight="1">
      <c r="A356" s="63"/>
      <c r="B356" s="63"/>
      <c r="C356" s="63"/>
      <c r="D356" s="63" t="s">
        <v>121</v>
      </c>
      <c r="E356" s="74">
        <f>'presupuesto gasto 2020'!E86</f>
        <v>12</v>
      </c>
    </row>
    <row r="357" spans="1:5" ht="12.75" customHeight="1">
      <c r="A357" s="63"/>
      <c r="B357" s="63"/>
      <c r="C357" s="63"/>
      <c r="D357" s="63"/>
      <c r="E357" s="63"/>
    </row>
    <row r="358" spans="1:5" ht="12.75" customHeight="1">
      <c r="A358" s="63"/>
      <c r="B358" s="63"/>
      <c r="C358" s="63"/>
      <c r="D358" s="63"/>
      <c r="E358" s="63"/>
    </row>
    <row r="359" spans="1:5" ht="12.75" customHeight="1">
      <c r="A359" s="63"/>
      <c r="B359" s="63"/>
      <c r="C359" s="63"/>
      <c r="D359" s="63"/>
      <c r="E359" s="63"/>
    </row>
    <row r="360" spans="1:5" ht="12.75" customHeight="1">
      <c r="A360" s="67"/>
      <c r="B360" s="67"/>
      <c r="C360" s="67"/>
      <c r="D360" s="122" t="s">
        <v>262</v>
      </c>
      <c r="E360" s="124">
        <f>E356</f>
        <v>12</v>
      </c>
    </row>
    <row r="361" ht="12.75" customHeight="1"/>
    <row r="362" spans="1:5" ht="12.75" customHeight="1">
      <c r="A362" s="63"/>
      <c r="B362" s="63"/>
      <c r="C362" s="63"/>
      <c r="D362" s="63"/>
      <c r="E362" s="63"/>
    </row>
    <row r="363" spans="1:5" ht="12.75" customHeight="1">
      <c r="A363" s="63"/>
      <c r="B363" s="63">
        <v>932</v>
      </c>
      <c r="C363" s="63">
        <v>22706</v>
      </c>
      <c r="D363" s="63" t="s">
        <v>137</v>
      </c>
      <c r="E363" s="63"/>
    </row>
    <row r="364" spans="1:5" ht="12.75" customHeight="1">
      <c r="A364" s="63"/>
      <c r="B364" s="63"/>
      <c r="C364" s="63"/>
      <c r="D364" s="63" t="s">
        <v>263</v>
      </c>
      <c r="E364" s="63"/>
    </row>
    <row r="365" spans="1:5" ht="12.75" customHeight="1">
      <c r="A365" s="63"/>
      <c r="B365" s="63"/>
      <c r="C365" s="63"/>
      <c r="D365" s="63" t="s">
        <v>263</v>
      </c>
      <c r="E365" s="74">
        <f>'presupuesto gasto 2020'!E87</f>
        <v>250000</v>
      </c>
    </row>
    <row r="366" spans="1:5" ht="12.75" customHeight="1">
      <c r="A366" s="63"/>
      <c r="B366" s="63"/>
      <c r="C366" s="63"/>
      <c r="D366" s="63"/>
      <c r="E366" s="63"/>
    </row>
    <row r="367" spans="1:5" ht="12.75" customHeight="1">
      <c r="A367" s="63"/>
      <c r="B367" s="63"/>
      <c r="C367" s="63"/>
      <c r="D367" s="63"/>
      <c r="E367" s="63"/>
    </row>
    <row r="368" spans="1:5" ht="12.75" customHeight="1">
      <c r="A368" s="63"/>
      <c r="B368" s="63"/>
      <c r="C368" s="63"/>
      <c r="D368" s="63"/>
      <c r="E368" s="63"/>
    </row>
    <row r="369" spans="1:5" ht="12.75" customHeight="1">
      <c r="A369" s="67"/>
      <c r="B369" s="67"/>
      <c r="C369" s="67"/>
      <c r="D369" s="122" t="s">
        <v>264</v>
      </c>
      <c r="E369" s="124">
        <f>E365</f>
        <v>250000</v>
      </c>
    </row>
    <row r="370" ht="12.75" customHeight="1"/>
    <row r="371" spans="1:5" ht="12.75" customHeight="1">
      <c r="A371" s="73"/>
      <c r="B371" s="73">
        <v>912</v>
      </c>
      <c r="C371" s="73">
        <v>23000</v>
      </c>
      <c r="D371" s="73" t="s">
        <v>157</v>
      </c>
      <c r="E371" s="73"/>
    </row>
    <row r="372" spans="1:5" ht="12.75" customHeight="1">
      <c r="A372" s="63"/>
      <c r="B372" s="63"/>
      <c r="C372" s="63"/>
      <c r="D372" s="63" t="s">
        <v>265</v>
      </c>
      <c r="E372" s="63"/>
    </row>
    <row r="373" spans="1:5" ht="12.75" customHeight="1">
      <c r="A373" s="63"/>
      <c r="B373" s="63"/>
      <c r="C373" s="63"/>
      <c r="D373" s="63" t="s">
        <v>265</v>
      </c>
      <c r="E373" s="74">
        <f>'presupuesto gasto 2020'!E22</f>
        <v>200</v>
      </c>
    </row>
    <row r="374" spans="1:5" ht="12.75" customHeight="1">
      <c r="A374" s="63"/>
      <c r="B374" s="63"/>
      <c r="C374" s="63"/>
      <c r="D374" s="63"/>
      <c r="E374" s="63"/>
    </row>
    <row r="375" spans="1:5" ht="12.75" customHeight="1">
      <c r="A375" s="67"/>
      <c r="B375" s="67"/>
      <c r="C375" s="67"/>
      <c r="D375" s="122" t="s">
        <v>266</v>
      </c>
      <c r="E375" s="124">
        <f>E373</f>
        <v>200</v>
      </c>
    </row>
    <row r="376" ht="12.75" customHeight="1"/>
    <row r="377" spans="1:5" ht="12.75" customHeight="1">
      <c r="A377" s="73"/>
      <c r="B377" s="73"/>
      <c r="C377" s="73"/>
      <c r="D377" s="73"/>
      <c r="E377" s="73"/>
    </row>
    <row r="378" spans="1:5" ht="12.75" customHeight="1">
      <c r="A378" s="63"/>
      <c r="B378" s="63">
        <v>932</v>
      </c>
      <c r="C378" s="63">
        <v>23020</v>
      </c>
      <c r="D378" s="63" t="s">
        <v>137</v>
      </c>
      <c r="E378" s="63"/>
    </row>
    <row r="379" spans="1:5" ht="12.75" customHeight="1">
      <c r="A379" s="63"/>
      <c r="B379" s="63"/>
      <c r="C379" s="63"/>
      <c r="D379" s="63" t="s">
        <v>267</v>
      </c>
      <c r="E379" s="63"/>
    </row>
    <row r="380" spans="1:5" ht="12.75" customHeight="1">
      <c r="A380" s="63"/>
      <c r="B380" s="63"/>
      <c r="C380" s="63"/>
      <c r="D380" s="63" t="s">
        <v>268</v>
      </c>
      <c r="E380" s="74">
        <f>'presupuesto gasto 2020'!E88</f>
        <v>35000</v>
      </c>
    </row>
    <row r="381" spans="1:5" ht="12.75" customHeight="1">
      <c r="A381" s="63"/>
      <c r="B381" s="63"/>
      <c r="C381" s="63"/>
      <c r="D381" s="63"/>
      <c r="E381" s="63"/>
    </row>
    <row r="382" spans="1:5" ht="12.75" customHeight="1">
      <c r="A382" s="63"/>
      <c r="B382" s="63"/>
      <c r="C382" s="63"/>
      <c r="D382" s="63"/>
      <c r="E382" s="63"/>
    </row>
    <row r="383" spans="1:5" ht="12.75" customHeight="1">
      <c r="A383" s="63"/>
      <c r="B383" s="63"/>
      <c r="C383" s="63"/>
      <c r="D383" s="63"/>
      <c r="E383" s="63"/>
    </row>
    <row r="384" spans="1:5" ht="12.75" customHeight="1">
      <c r="A384" s="67"/>
      <c r="B384" s="67"/>
      <c r="C384" s="67"/>
      <c r="D384" s="122" t="s">
        <v>269</v>
      </c>
      <c r="E384" s="124">
        <f>E380</f>
        <v>35000</v>
      </c>
    </row>
    <row r="385" ht="12.75" customHeight="1"/>
    <row r="386" spans="1:5" ht="12.75" customHeight="1">
      <c r="A386" s="73"/>
      <c r="B386" s="73">
        <v>912</v>
      </c>
      <c r="C386" s="73">
        <v>23100</v>
      </c>
      <c r="D386" s="73" t="s">
        <v>157</v>
      </c>
      <c r="E386" s="73"/>
    </row>
    <row r="387" spans="1:5" ht="12.75" customHeight="1">
      <c r="A387" s="63"/>
      <c r="B387" s="63"/>
      <c r="C387" s="63"/>
      <c r="D387" s="63" t="s">
        <v>265</v>
      </c>
      <c r="E387" s="63"/>
    </row>
    <row r="388" spans="1:5" ht="12.75" customHeight="1">
      <c r="A388" s="63"/>
      <c r="B388" s="63"/>
      <c r="C388" s="63"/>
      <c r="D388" s="63" t="s">
        <v>265</v>
      </c>
      <c r="E388" s="74">
        <f>'presupuesto gasto 2020'!E23</f>
        <v>4000</v>
      </c>
    </row>
    <row r="389" spans="1:5" ht="12.75" customHeight="1">
      <c r="A389" s="63"/>
      <c r="B389" s="63"/>
      <c r="C389" s="63"/>
      <c r="D389" s="63"/>
      <c r="E389" s="63"/>
    </row>
    <row r="390" spans="1:5" ht="12.75" customHeight="1">
      <c r="A390" s="67"/>
      <c r="B390" s="67"/>
      <c r="C390" s="67"/>
      <c r="D390" s="122" t="s">
        <v>270</v>
      </c>
      <c r="E390" s="124">
        <f>E388</f>
        <v>4000</v>
      </c>
    </row>
    <row r="391" ht="12.75" customHeight="1"/>
    <row r="392" spans="1:5" ht="12.75" customHeight="1">
      <c r="A392" s="63"/>
      <c r="B392" s="63"/>
      <c r="C392" s="63"/>
      <c r="D392" s="63"/>
      <c r="E392" s="63"/>
    </row>
    <row r="393" spans="1:5" ht="12.75" customHeight="1">
      <c r="A393" s="63"/>
      <c r="B393" s="63">
        <v>932</v>
      </c>
      <c r="C393" s="63">
        <v>23120</v>
      </c>
      <c r="D393" s="63" t="s">
        <v>137</v>
      </c>
      <c r="E393" s="63"/>
    </row>
    <row r="394" spans="1:5" ht="12.75" customHeight="1">
      <c r="A394" s="63"/>
      <c r="B394" s="63"/>
      <c r="C394" s="63"/>
      <c r="D394" s="63" t="s">
        <v>267</v>
      </c>
      <c r="E394" s="63"/>
    </row>
    <row r="395" spans="1:5" ht="12.75" customHeight="1">
      <c r="A395" s="63"/>
      <c r="B395" s="63"/>
      <c r="C395" s="63"/>
      <c r="D395" s="63" t="s">
        <v>51</v>
      </c>
      <c r="E395" s="74">
        <f>'presupuesto gasto 2020'!E89</f>
        <v>25000</v>
      </c>
    </row>
    <row r="396" spans="1:5" ht="12.75" customHeight="1">
      <c r="A396" s="63"/>
      <c r="B396" s="63"/>
      <c r="C396" s="63"/>
      <c r="D396" s="63"/>
      <c r="E396" s="63"/>
    </row>
    <row r="397" spans="1:5" ht="12.75" customHeight="1">
      <c r="A397" s="63"/>
      <c r="B397" s="63"/>
      <c r="C397" s="63"/>
      <c r="D397" s="63"/>
      <c r="E397" s="63"/>
    </row>
    <row r="398" spans="1:5" ht="12.75" customHeight="1">
      <c r="A398" s="63"/>
      <c r="B398" s="63"/>
      <c r="C398" s="63"/>
      <c r="D398" s="63"/>
      <c r="E398" s="63"/>
    </row>
    <row r="399" spans="1:5" ht="12.75" customHeight="1">
      <c r="A399" s="67"/>
      <c r="B399" s="67"/>
      <c r="C399" s="67"/>
      <c r="D399" s="122" t="s">
        <v>271</v>
      </c>
      <c r="E399" s="124">
        <f>E395</f>
        <v>25000</v>
      </c>
    </row>
    <row r="400" ht="12.75" customHeight="1"/>
    <row r="401" spans="1:5" ht="12.75" customHeight="1">
      <c r="A401" s="73"/>
      <c r="B401" s="73">
        <v>912</v>
      </c>
      <c r="C401" s="73">
        <v>23300</v>
      </c>
      <c r="D401" s="73" t="s">
        <v>157</v>
      </c>
      <c r="E401" s="73"/>
    </row>
    <row r="402" spans="1:5" ht="12.75" customHeight="1">
      <c r="A402" s="63"/>
      <c r="B402" s="63"/>
      <c r="C402" s="63"/>
      <c r="D402" s="63" t="s">
        <v>272</v>
      </c>
      <c r="E402" s="63"/>
    </row>
    <row r="403" spans="1:5" ht="12.75" customHeight="1">
      <c r="A403" s="63"/>
      <c r="B403" s="63"/>
      <c r="C403" s="63"/>
      <c r="D403" s="63" t="s">
        <v>272</v>
      </c>
      <c r="E403" s="74">
        <f>'presupuesto gasto 2020'!E24</f>
        <v>60000</v>
      </c>
    </row>
    <row r="404" spans="1:5" ht="12.75" customHeight="1">
      <c r="A404" s="63"/>
      <c r="B404" s="63"/>
      <c r="C404" s="63"/>
      <c r="D404" s="63"/>
      <c r="E404" s="63"/>
    </row>
    <row r="405" spans="1:5" ht="12.75" customHeight="1">
      <c r="A405" s="67"/>
      <c r="B405" s="67"/>
      <c r="C405" s="67"/>
      <c r="D405" s="122" t="s">
        <v>273</v>
      </c>
      <c r="E405" s="124">
        <f>E403</f>
        <v>60000</v>
      </c>
    </row>
    <row r="406" ht="12.75" customHeight="1"/>
    <row r="407" spans="1:5" ht="12.75" customHeight="1">
      <c r="A407" s="68"/>
      <c r="B407" s="73">
        <v>932</v>
      </c>
      <c r="C407" s="73">
        <v>25000</v>
      </c>
      <c r="D407" s="73" t="s">
        <v>137</v>
      </c>
      <c r="E407" s="73"/>
    </row>
    <row r="408" spans="1:5" ht="12.75" customHeight="1">
      <c r="A408" s="81"/>
      <c r="B408" s="63"/>
      <c r="C408" s="63"/>
      <c r="D408" s="63" t="s">
        <v>274</v>
      </c>
      <c r="E408" s="63"/>
    </row>
    <row r="409" spans="1:5" ht="12.75" customHeight="1">
      <c r="A409" s="81"/>
      <c r="B409" s="63"/>
      <c r="C409" s="63"/>
      <c r="D409" s="63" t="s">
        <v>274</v>
      </c>
      <c r="E409" s="74">
        <f>'presupuesto gasto 2020'!E90</f>
        <v>15000</v>
      </c>
    </row>
    <row r="410" spans="1:5" ht="12.75" customHeight="1">
      <c r="A410" s="81"/>
      <c r="B410" s="63"/>
      <c r="C410" s="63"/>
      <c r="D410" s="63"/>
      <c r="E410" s="63"/>
    </row>
    <row r="411" spans="1:5" ht="12.75" customHeight="1">
      <c r="A411" s="82"/>
      <c r="B411" s="67"/>
      <c r="C411" s="67"/>
      <c r="D411" s="122" t="s">
        <v>275</v>
      </c>
      <c r="E411" s="124">
        <f>E409</f>
        <v>15000</v>
      </c>
    </row>
    <row r="412" ht="12.75" customHeight="1"/>
    <row r="413" spans="1:5" ht="12.75" customHeight="1">
      <c r="A413" s="68"/>
      <c r="B413" s="73">
        <v>932</v>
      </c>
      <c r="C413" s="73">
        <v>35900</v>
      </c>
      <c r="D413" s="73" t="s">
        <v>137</v>
      </c>
      <c r="E413" s="73"/>
    </row>
    <row r="414" spans="1:5" ht="12.75" customHeight="1">
      <c r="A414" s="81"/>
      <c r="B414" s="63"/>
      <c r="C414" s="63"/>
      <c r="D414" s="63" t="s">
        <v>130</v>
      </c>
      <c r="E414" s="63"/>
    </row>
    <row r="415" spans="1:5" ht="12.75" customHeight="1">
      <c r="A415" s="81"/>
      <c r="B415" s="63"/>
      <c r="C415" s="63"/>
      <c r="D415" s="63" t="s">
        <v>130</v>
      </c>
      <c r="E415" s="74">
        <f>'presupuesto gasto 2020'!E91</f>
        <v>60000</v>
      </c>
    </row>
    <row r="416" spans="1:5" ht="12.75" customHeight="1">
      <c r="A416" s="81"/>
      <c r="B416" s="63"/>
      <c r="C416" s="63"/>
      <c r="D416" s="63"/>
      <c r="E416" s="63"/>
    </row>
    <row r="417" spans="1:5" ht="12.75" customHeight="1">
      <c r="A417" s="82"/>
      <c r="B417" s="67"/>
      <c r="C417" s="67"/>
      <c r="D417" s="122" t="s">
        <v>276</v>
      </c>
      <c r="E417" s="124">
        <f>E415</f>
        <v>60000</v>
      </c>
    </row>
    <row r="418" ht="12.75" customHeight="1"/>
    <row r="419" ht="12.75" customHeight="1"/>
    <row r="420" ht="12.75" customHeight="1"/>
    <row r="421" spans="1:5" ht="12.75" customHeight="1">
      <c r="A421" s="73"/>
      <c r="B421" s="73">
        <v>11</v>
      </c>
      <c r="C421" s="73">
        <v>31000</v>
      </c>
      <c r="D421" s="73" t="s">
        <v>32</v>
      </c>
      <c r="E421" s="73"/>
    </row>
    <row r="422" spans="1:5" ht="12.75" customHeight="1">
      <c r="A422" s="63"/>
      <c r="B422" s="63"/>
      <c r="C422" s="63"/>
      <c r="D422" s="63" t="s">
        <v>277</v>
      </c>
      <c r="E422" s="63"/>
    </row>
    <row r="423" spans="1:5" ht="12.75" customHeight="1">
      <c r="A423" s="63"/>
      <c r="B423" s="63"/>
      <c r="C423" s="63"/>
      <c r="D423" s="63" t="s">
        <v>277</v>
      </c>
      <c r="E423" s="74">
        <f>'presupuesto gasto 2020'!E8</f>
        <v>25000</v>
      </c>
    </row>
    <row r="424" spans="1:5" ht="12.75" customHeight="1">
      <c r="A424" s="63"/>
      <c r="B424" s="63"/>
      <c r="C424" s="63"/>
      <c r="D424" s="63"/>
      <c r="E424" s="63"/>
    </row>
    <row r="425" spans="1:5" ht="12.75" customHeight="1">
      <c r="A425" s="67"/>
      <c r="B425" s="67"/>
      <c r="C425" s="67"/>
      <c r="D425" s="122" t="s">
        <v>278</v>
      </c>
      <c r="E425" s="124">
        <f>E423</f>
        <v>25000</v>
      </c>
    </row>
    <row r="426" ht="12.75" customHeight="1"/>
    <row r="427" spans="1:5" ht="12.75" customHeight="1">
      <c r="A427" s="73"/>
      <c r="B427" s="73">
        <v>11</v>
      </c>
      <c r="C427" s="73">
        <v>31100</v>
      </c>
      <c r="D427" s="73" t="s">
        <v>32</v>
      </c>
      <c r="E427" s="73"/>
    </row>
    <row r="428" spans="1:5" ht="12.75" customHeight="1">
      <c r="A428" s="63"/>
      <c r="B428" s="63"/>
      <c r="C428" s="63"/>
      <c r="D428" s="63" t="s">
        <v>279</v>
      </c>
      <c r="E428" s="63"/>
    </row>
    <row r="429" spans="1:5" ht="12.75" customHeight="1">
      <c r="A429" s="63"/>
      <c r="B429" s="63"/>
      <c r="C429" s="63"/>
      <c r="D429" s="63" t="s">
        <v>279</v>
      </c>
      <c r="E429" s="74">
        <f>'presupuesto gasto 2020'!E9</f>
        <v>50</v>
      </c>
    </row>
    <row r="430" spans="1:5" ht="12.75" customHeight="1">
      <c r="A430" s="63"/>
      <c r="B430" s="63"/>
      <c r="C430" s="63"/>
      <c r="D430" s="63"/>
      <c r="E430" s="63"/>
    </row>
    <row r="431" spans="1:5" ht="12.75" customHeight="1">
      <c r="A431" s="67"/>
      <c r="B431" s="67"/>
      <c r="C431" s="67"/>
      <c r="D431" s="122" t="s">
        <v>280</v>
      </c>
      <c r="E431" s="124">
        <f>E429</f>
        <v>50</v>
      </c>
    </row>
    <row r="432" spans="1:5" ht="12.75" customHeight="1">
      <c r="A432" s="5"/>
      <c r="B432" s="5"/>
      <c r="C432" s="5"/>
      <c r="D432" s="5"/>
      <c r="E432" s="9"/>
    </row>
    <row r="433" spans="1:5" ht="12.75" customHeight="1">
      <c r="A433" s="73"/>
      <c r="B433" s="73">
        <v>929</v>
      </c>
      <c r="C433" s="73">
        <v>50000</v>
      </c>
      <c r="D433" s="73" t="s">
        <v>281</v>
      </c>
      <c r="E433" s="73"/>
    </row>
    <row r="434" spans="1:5" ht="12.75" customHeight="1">
      <c r="A434" s="63"/>
      <c r="B434" s="63"/>
      <c r="C434" s="63"/>
      <c r="D434" s="63" t="s">
        <v>56</v>
      </c>
      <c r="E434" s="63"/>
    </row>
    <row r="435" spans="1:5" ht="12.75" customHeight="1">
      <c r="A435" s="63"/>
      <c r="B435" s="63"/>
      <c r="C435" s="63"/>
      <c r="D435" s="63" t="s">
        <v>56</v>
      </c>
      <c r="E435" s="74">
        <f>'presupuesto gasto 2020'!E35</f>
        <v>341082</v>
      </c>
    </row>
    <row r="436" spans="1:5" ht="12.75" customHeight="1">
      <c r="A436" s="63"/>
      <c r="B436" s="63"/>
      <c r="C436" s="63"/>
      <c r="D436" s="63"/>
      <c r="E436" s="63"/>
    </row>
    <row r="437" spans="1:5" ht="12.75" customHeight="1">
      <c r="A437" s="67"/>
      <c r="B437" s="67"/>
      <c r="C437" s="67"/>
      <c r="D437" s="122" t="s">
        <v>282</v>
      </c>
      <c r="E437" s="124">
        <f>E435</f>
        <v>341082</v>
      </c>
    </row>
    <row r="438" ht="12.75" customHeight="1"/>
    <row r="439" spans="1:5" ht="12.75" customHeight="1">
      <c r="A439" s="73"/>
      <c r="B439" s="73">
        <v>932</v>
      </c>
      <c r="C439" s="73">
        <v>62301</v>
      </c>
      <c r="D439" s="73" t="s">
        <v>137</v>
      </c>
      <c r="E439" s="73"/>
    </row>
    <row r="440" spans="1:5" ht="12.75" customHeight="1">
      <c r="A440" s="63"/>
      <c r="B440" s="63"/>
      <c r="C440" s="63"/>
      <c r="D440" s="63" t="s">
        <v>131</v>
      </c>
      <c r="E440" s="63"/>
    </row>
    <row r="441" spans="1:5" ht="12.75" customHeight="1">
      <c r="A441" s="63"/>
      <c r="B441" s="63"/>
      <c r="C441" s="63"/>
      <c r="D441" s="63" t="s">
        <v>131</v>
      </c>
      <c r="E441" s="74">
        <f>'presupuesto gasto 2020'!E92</f>
        <v>500</v>
      </c>
    </row>
    <row r="442" spans="1:5" ht="12.75" customHeight="1">
      <c r="A442" s="63"/>
      <c r="B442" s="63"/>
      <c r="C442" s="63"/>
      <c r="D442" s="63"/>
      <c r="E442" s="63"/>
    </row>
    <row r="443" spans="1:5" ht="12.75" customHeight="1">
      <c r="A443" s="63"/>
      <c r="B443" s="63"/>
      <c r="C443" s="63"/>
      <c r="D443" s="63"/>
      <c r="E443" s="63"/>
    </row>
    <row r="444" spans="1:5" ht="12.75" customHeight="1">
      <c r="A444" s="63"/>
      <c r="B444" s="63"/>
      <c r="C444" s="63"/>
      <c r="D444" s="63"/>
      <c r="E444" s="63"/>
    </row>
    <row r="445" spans="1:5" ht="12.75" customHeight="1">
      <c r="A445" s="67"/>
      <c r="B445" s="67"/>
      <c r="C445" s="67"/>
      <c r="D445" s="122" t="s">
        <v>283</v>
      </c>
      <c r="E445" s="124">
        <f>E441</f>
        <v>500</v>
      </c>
    </row>
    <row r="446" ht="12.75" customHeight="1"/>
    <row r="447" spans="1:5" ht="12.75" customHeight="1">
      <c r="A447" s="73"/>
      <c r="B447" s="73">
        <v>912</v>
      </c>
      <c r="C447" s="73">
        <v>62501</v>
      </c>
      <c r="D447" s="73" t="s">
        <v>157</v>
      </c>
      <c r="E447" s="73"/>
    </row>
    <row r="448" spans="1:5" ht="12.75" customHeight="1">
      <c r="A448" s="63"/>
      <c r="B448" s="63"/>
      <c r="C448" s="63"/>
      <c r="D448" s="63" t="s">
        <v>284</v>
      </c>
      <c r="E448" s="63"/>
    </row>
    <row r="449" spans="1:5" ht="12.75" customHeight="1">
      <c r="A449" s="63"/>
      <c r="B449" s="63"/>
      <c r="C449" s="63"/>
      <c r="D449" s="63" t="s">
        <v>285</v>
      </c>
      <c r="E449" s="74">
        <f>'presupuesto gasto 2020'!E25</f>
        <v>50</v>
      </c>
    </row>
    <row r="450" spans="1:5" ht="12.75" customHeight="1">
      <c r="A450" s="63"/>
      <c r="B450" s="63"/>
      <c r="C450" s="63"/>
      <c r="D450" s="63"/>
      <c r="E450" s="63"/>
    </row>
    <row r="451" spans="1:5" ht="12.75" customHeight="1">
      <c r="A451" s="63"/>
      <c r="B451" s="63"/>
      <c r="C451" s="63"/>
      <c r="D451" s="63"/>
      <c r="E451" s="63"/>
    </row>
    <row r="452" spans="1:5" ht="12.75" customHeight="1">
      <c r="A452" s="63"/>
      <c r="B452" s="63">
        <v>932</v>
      </c>
      <c r="C452" s="63">
        <v>62501</v>
      </c>
      <c r="D452" s="63" t="s">
        <v>137</v>
      </c>
      <c r="E452" s="63"/>
    </row>
    <row r="453" spans="1:5" ht="12.75" customHeight="1">
      <c r="A453" s="63"/>
      <c r="B453" s="63"/>
      <c r="C453" s="63"/>
      <c r="D453" s="63" t="s">
        <v>284</v>
      </c>
      <c r="E453" s="63"/>
    </row>
    <row r="454" spans="1:5" ht="12.75" customHeight="1">
      <c r="A454" s="63"/>
      <c r="B454" s="63"/>
      <c r="C454" s="63"/>
      <c r="D454" s="63" t="s">
        <v>285</v>
      </c>
      <c r="E454" s="74">
        <f>'presupuesto gasto 2020'!E93</f>
        <v>19000</v>
      </c>
    </row>
    <row r="455" spans="1:5" ht="12.75" customHeight="1">
      <c r="A455" s="63"/>
      <c r="B455" s="63"/>
      <c r="C455" s="63"/>
      <c r="D455" s="63"/>
      <c r="E455" s="63"/>
    </row>
    <row r="456" spans="1:5" ht="12.75" customHeight="1">
      <c r="A456" s="63"/>
      <c r="B456" s="63"/>
      <c r="C456" s="63"/>
      <c r="D456" s="63"/>
      <c r="E456" s="63"/>
    </row>
    <row r="457" spans="1:5" ht="12.75" customHeight="1">
      <c r="A457" s="63"/>
      <c r="B457" s="63"/>
      <c r="C457" s="63"/>
      <c r="D457" s="63"/>
      <c r="E457" s="63"/>
    </row>
    <row r="458" spans="1:5" ht="12.75" customHeight="1">
      <c r="A458" s="67"/>
      <c r="B458" s="67"/>
      <c r="C458" s="67"/>
      <c r="D458" s="122" t="s">
        <v>286</v>
      </c>
      <c r="E458" s="124">
        <f>E449+E454</f>
        <v>19050</v>
      </c>
    </row>
    <row r="459" ht="12.75" customHeight="1"/>
    <row r="460" spans="1:5" ht="12.75" customHeight="1">
      <c r="A460" s="73"/>
      <c r="B460" s="73">
        <v>491</v>
      </c>
      <c r="C460" s="73">
        <v>62601</v>
      </c>
      <c r="D460" s="73" t="s">
        <v>287</v>
      </c>
      <c r="E460" s="73"/>
    </row>
    <row r="461" spans="1:5" ht="12.75" customHeight="1">
      <c r="A461" s="63"/>
      <c r="B461" s="63"/>
      <c r="C461" s="63"/>
      <c r="D461" s="63" t="s">
        <v>288</v>
      </c>
      <c r="E461" s="63"/>
    </row>
    <row r="462" spans="1:5" ht="12.75" customHeight="1">
      <c r="A462" s="63"/>
      <c r="B462" s="63"/>
      <c r="C462" s="63"/>
      <c r="D462" s="63" t="s">
        <v>288</v>
      </c>
      <c r="E462" s="74">
        <f>'presupuesto gasto 2020'!E14</f>
        <v>0</v>
      </c>
    </row>
    <row r="463" spans="1:5" ht="12.75" customHeight="1">
      <c r="A463" s="63"/>
      <c r="B463" s="63"/>
      <c r="C463" s="63"/>
      <c r="D463" s="63"/>
      <c r="E463" s="63"/>
    </row>
    <row r="464" spans="1:5" ht="12.75" customHeight="1">
      <c r="A464" s="63"/>
      <c r="B464" s="63"/>
      <c r="C464" s="63"/>
      <c r="D464" s="63"/>
      <c r="E464" s="63"/>
    </row>
    <row r="465" spans="1:5" ht="12.75" customHeight="1">
      <c r="A465" s="63"/>
      <c r="B465" s="63">
        <v>932</v>
      </c>
      <c r="C465" s="63">
        <v>62601</v>
      </c>
      <c r="D465" s="63" t="s">
        <v>137</v>
      </c>
      <c r="E465" s="63"/>
    </row>
    <row r="466" spans="1:5" ht="12.75" customHeight="1">
      <c r="A466" s="63"/>
      <c r="B466" s="63"/>
      <c r="C466" s="63"/>
      <c r="D466" s="63" t="s">
        <v>288</v>
      </c>
      <c r="E466" s="63"/>
    </row>
    <row r="467" spans="1:5" ht="12.75" customHeight="1">
      <c r="A467" s="63"/>
      <c r="B467" s="63"/>
      <c r="C467" s="63"/>
      <c r="D467" s="63" t="s">
        <v>288</v>
      </c>
      <c r="E467" s="74">
        <f>'presupuesto gasto 2020'!E94</f>
        <v>179000</v>
      </c>
    </row>
    <row r="468" spans="1:5" ht="12.75" customHeight="1">
      <c r="A468" s="63"/>
      <c r="B468" s="63"/>
      <c r="C468" s="63"/>
      <c r="D468" s="63"/>
      <c r="E468" s="63"/>
    </row>
    <row r="469" spans="1:5" ht="12.75" customHeight="1">
      <c r="A469" s="63"/>
      <c r="B469" s="63"/>
      <c r="C469" s="63"/>
      <c r="D469" s="63"/>
      <c r="E469" s="63"/>
    </row>
    <row r="470" spans="1:5" ht="12.75" customHeight="1">
      <c r="A470" s="63"/>
      <c r="B470" s="63"/>
      <c r="C470" s="63"/>
      <c r="D470" s="63"/>
      <c r="E470" s="63"/>
    </row>
    <row r="471" spans="1:5" ht="12.75" customHeight="1">
      <c r="A471" s="67"/>
      <c r="B471" s="67"/>
      <c r="C471" s="67"/>
      <c r="D471" s="122" t="s">
        <v>289</v>
      </c>
      <c r="E471" s="124">
        <f>E462+E467</f>
        <v>179000</v>
      </c>
    </row>
    <row r="472" ht="12.75" customHeight="1"/>
    <row r="473" spans="1:5" ht="12.75" customHeight="1">
      <c r="A473" s="73"/>
      <c r="B473" s="73"/>
      <c r="C473" s="73"/>
      <c r="D473" s="73"/>
      <c r="E473" s="73"/>
    </row>
    <row r="474" spans="1:5" ht="12.75" customHeight="1">
      <c r="A474" s="63"/>
      <c r="B474" s="63">
        <v>932</v>
      </c>
      <c r="C474" s="63">
        <v>64100</v>
      </c>
      <c r="D474" s="63" t="s">
        <v>137</v>
      </c>
      <c r="E474" s="63"/>
    </row>
    <row r="475" spans="1:5" ht="12.75" customHeight="1">
      <c r="A475" s="63"/>
      <c r="B475" s="63"/>
      <c r="C475" s="63"/>
      <c r="D475" s="63" t="s">
        <v>132</v>
      </c>
      <c r="E475" s="63"/>
    </row>
    <row r="476" spans="1:5" ht="12.75" customHeight="1">
      <c r="A476" s="63"/>
      <c r="B476" s="63"/>
      <c r="C476" s="63"/>
      <c r="D476" s="63" t="s">
        <v>132</v>
      </c>
      <c r="E476" s="74">
        <f>'presupuesto gasto 2020'!E95</f>
        <v>500</v>
      </c>
    </row>
    <row r="477" spans="1:5" ht="12.75" customHeight="1">
      <c r="A477" s="63"/>
      <c r="B477" s="63"/>
      <c r="C477" s="63"/>
      <c r="D477" s="63"/>
      <c r="E477" s="63"/>
    </row>
    <row r="478" spans="1:5" ht="12.75" customHeight="1">
      <c r="A478" s="63"/>
      <c r="B478" s="63"/>
      <c r="C478" s="63"/>
      <c r="D478" s="63"/>
      <c r="E478" s="63"/>
    </row>
    <row r="479" spans="1:5" ht="12.75" customHeight="1">
      <c r="A479" s="63"/>
      <c r="B479" s="63"/>
      <c r="C479" s="63"/>
      <c r="D479" s="63"/>
      <c r="E479" s="63"/>
    </row>
    <row r="480" spans="1:5" ht="12.75" customHeight="1">
      <c r="A480" s="67"/>
      <c r="B480" s="67"/>
      <c r="C480" s="67"/>
      <c r="D480" s="122" t="s">
        <v>290</v>
      </c>
      <c r="E480" s="124">
        <f>E476</f>
        <v>500</v>
      </c>
    </row>
    <row r="481" ht="12.75" customHeight="1"/>
    <row r="482" spans="1:5" ht="12.75" customHeight="1">
      <c r="A482" s="73"/>
      <c r="B482" s="73">
        <v>932</v>
      </c>
      <c r="C482" s="73">
        <v>83000</v>
      </c>
      <c r="D482" s="73" t="s">
        <v>207</v>
      </c>
      <c r="E482" s="73"/>
    </row>
    <row r="483" spans="1:5" ht="12.75" customHeight="1">
      <c r="A483" s="63"/>
      <c r="B483" s="63"/>
      <c r="C483" s="63"/>
      <c r="D483" s="63" t="s">
        <v>291</v>
      </c>
      <c r="E483" s="63"/>
    </row>
    <row r="484" spans="1:5" ht="12.75" customHeight="1">
      <c r="A484" s="63"/>
      <c r="B484" s="63"/>
      <c r="C484" s="63"/>
      <c r="D484" s="63" t="s">
        <v>291</v>
      </c>
      <c r="E484" s="74">
        <v>24040</v>
      </c>
    </row>
    <row r="485" spans="1:5" ht="12.75" customHeight="1">
      <c r="A485" s="63"/>
      <c r="B485" s="63"/>
      <c r="C485" s="63"/>
      <c r="D485" s="63"/>
      <c r="E485" s="63"/>
    </row>
    <row r="486" spans="1:5" ht="12.75" customHeight="1">
      <c r="A486" s="67"/>
      <c r="B486" s="67"/>
      <c r="C486" s="67"/>
      <c r="D486" s="122" t="s">
        <v>292</v>
      </c>
      <c r="E486" s="124">
        <f>E484</f>
        <v>24040</v>
      </c>
    </row>
    <row r="487" ht="12.75" customHeight="1"/>
    <row r="488" spans="4:5" ht="12.75" customHeight="1">
      <c r="D488" s="83" t="s">
        <v>293</v>
      </c>
      <c r="E488" s="84">
        <f>E486+E480+E471+E458+E445+E437+E431+E425+E405+E399+E390+E384+E375+E369+E360+E352+E344+E328+E318+E310+E301+E295+E289+E283+E274+E266+E258+E250+E241++E232+E219+E211+E202+E196+E188+E182+E173+E164+E155+E146+E138+E131+E123+E116+E107+E100+E93+E87+E81+E75+E69+E63+E57+E51+E43+E36+E27+E20+E13+E335+E417+E411</f>
        <v>9826369</v>
      </c>
    </row>
    <row r="489" ht="12.75" customHeight="1">
      <c r="E489" s="9"/>
    </row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Fuentes Peña, Andrés</dc:creator>
  <cp:keywords/>
  <dc:description/>
  <cp:lastModifiedBy>Cabildo Insular de Tenerife</cp:lastModifiedBy>
  <cp:lastPrinted>2019-11-14T10:53:50Z</cp:lastPrinted>
  <dcterms:created xsi:type="dcterms:W3CDTF">2017-11-24T09:17:34Z</dcterms:created>
  <dcterms:modified xsi:type="dcterms:W3CDTF">2020-03-11T12:21:35Z</dcterms:modified>
  <cp:category/>
  <cp:version/>
  <cp:contentType/>
  <cp:contentStatus/>
</cp:coreProperties>
</file>